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 AT WORK\wordproc\spibac\november29\"/>
    </mc:Choice>
  </mc:AlternateContent>
  <xr:revisionPtr revIDLastSave="0" documentId="13_ncr:1_{C52A9A26-E74F-41D0-9509-0E299E7B3114}" xr6:coauthVersionLast="47" xr6:coauthVersionMax="47" xr10:uidLastSave="{00000000-0000-0000-0000-000000000000}"/>
  <bookViews>
    <workbookView xWindow="372" yWindow="384" windowWidth="27120" windowHeight="9948" tabRatio="599" activeTab="1" xr2:uid="{00000000-000D-0000-FFFF-FFFF00000000}"/>
  </bookViews>
  <sheets>
    <sheet name="aibsba" sheetId="16" r:id="rId1"/>
    <sheet name="oneline" sheetId="15" r:id="rId2"/>
    <sheet name="Sheet1" sheetId="14" r:id="rId3"/>
    <sheet name="Summary Report" sheetId="1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5" i="15" l="1"/>
  <c r="AS5" i="15"/>
  <c r="N5" i="15"/>
  <c r="AX5" i="15"/>
  <c r="M5" i="15"/>
  <c r="AT5" i="15"/>
  <c r="AO5" i="15"/>
  <c r="L5" i="15"/>
  <c r="J5" i="15"/>
  <c r="H5" i="15"/>
  <c r="I5" i="15"/>
  <c r="K5" i="15"/>
  <c r="AU5" i="15"/>
  <c r="AV5" i="15"/>
  <c r="AW5" i="15"/>
  <c r="AY5" i="15"/>
  <c r="AZ5" i="15"/>
  <c r="BA5" i="15"/>
  <c r="BB5" i="15"/>
  <c r="BD5" i="15"/>
  <c r="BE5" i="15"/>
  <c r="BF5" i="15"/>
  <c r="BG5" i="15"/>
  <c r="BH5" i="15"/>
  <c r="AJ5" i="15"/>
  <c r="AK5" i="15"/>
  <c r="AL5" i="15"/>
  <c r="AM5" i="15"/>
  <c r="AN5" i="15"/>
  <c r="AP5" i="15"/>
  <c r="AQ5" i="15"/>
  <c r="AR5" i="15"/>
  <c r="G2" i="15"/>
  <c r="AM267" i="14"/>
  <c r="AN267" i="14"/>
  <c r="AO267" i="14"/>
  <c r="AP267" i="14"/>
  <c r="AQ267" i="14"/>
  <c r="AR267" i="14"/>
  <c r="AS267" i="14"/>
  <c r="AT267" i="14"/>
  <c r="AU267" i="14"/>
  <c r="AV267" i="14"/>
  <c r="AW267" i="14"/>
  <c r="AX267" i="14"/>
  <c r="AY267" i="14"/>
  <c r="AZ267" i="14"/>
  <c r="BA267" i="14"/>
  <c r="BB267" i="14"/>
  <c r="BC267" i="14"/>
  <c r="BD267" i="14"/>
  <c r="BE267" i="14"/>
  <c r="BF267" i="14"/>
  <c r="BG267" i="14"/>
  <c r="BH267" i="14"/>
  <c r="BI267" i="14"/>
  <c r="BJ267" i="14"/>
  <c r="BK267" i="14"/>
  <c r="AM273" i="14"/>
  <c r="AN273" i="14"/>
  <c r="AO273" i="14"/>
  <c r="AP273" i="14"/>
  <c r="AQ273" i="14"/>
  <c r="AR273" i="14"/>
  <c r="AS273" i="14"/>
  <c r="AT273" i="14"/>
  <c r="AU273" i="14"/>
  <c r="AV273" i="14"/>
  <c r="AW273" i="14"/>
  <c r="AX273" i="14"/>
  <c r="AY273" i="14"/>
  <c r="AZ273" i="14"/>
  <c r="BA273" i="14"/>
  <c r="BB273" i="14"/>
  <c r="BC273" i="14"/>
  <c r="BD273" i="14"/>
  <c r="BE273" i="14"/>
  <c r="BF273" i="14"/>
  <c r="BG273" i="14"/>
  <c r="BH273" i="14"/>
  <c r="BI273" i="14"/>
  <c r="BJ273" i="14"/>
  <c r="BK273" i="14"/>
  <c r="AM279" i="14"/>
  <c r="AN279" i="14"/>
  <c r="AO279" i="14"/>
  <c r="AP279" i="14"/>
  <c r="AQ279" i="14"/>
  <c r="AR279" i="14"/>
  <c r="AS279" i="14"/>
  <c r="AT279" i="14"/>
  <c r="AU279" i="14"/>
  <c r="AV279" i="14"/>
  <c r="AW279" i="14"/>
  <c r="AX279" i="14"/>
  <c r="AY279" i="14"/>
  <c r="AZ279" i="14"/>
  <c r="BA279" i="14"/>
  <c r="BB279" i="14"/>
  <c r="BC279" i="14"/>
  <c r="BD279" i="14"/>
  <c r="BE279" i="14"/>
  <c r="BF279" i="14"/>
  <c r="BG279" i="14"/>
  <c r="BH279" i="14"/>
  <c r="BI279" i="14"/>
  <c r="BJ279" i="14"/>
  <c r="BK279" i="14"/>
  <c r="AM285" i="14"/>
  <c r="AN285" i="14"/>
  <c r="AO285" i="14"/>
  <c r="AP285" i="14"/>
  <c r="AQ285" i="14"/>
  <c r="AR285" i="14"/>
  <c r="AS285" i="14"/>
  <c r="AT285" i="14"/>
  <c r="AU285" i="14"/>
  <c r="AV285" i="14"/>
  <c r="AW285" i="14"/>
  <c r="AX285" i="14"/>
  <c r="AY285" i="14"/>
  <c r="AZ285" i="14"/>
  <c r="BA285" i="14"/>
  <c r="BB285" i="14"/>
  <c r="BC285" i="14"/>
  <c r="BD285" i="14"/>
  <c r="BE285" i="14"/>
  <c r="BF285" i="14"/>
  <c r="BG285" i="14"/>
  <c r="BH285" i="14"/>
  <c r="BI285" i="14"/>
  <c r="BJ285" i="14"/>
  <c r="BK285" i="14"/>
  <c r="AM291" i="14"/>
  <c r="AN291" i="14"/>
  <c r="AO291" i="14"/>
  <c r="AP291" i="14"/>
  <c r="AQ291" i="14"/>
  <c r="AR291" i="14"/>
  <c r="AS291" i="14"/>
  <c r="AT291" i="14"/>
  <c r="AU291" i="14"/>
  <c r="AV291" i="14"/>
  <c r="AW291" i="14"/>
  <c r="AX291" i="14"/>
  <c r="AY291" i="14"/>
  <c r="AZ291" i="14"/>
  <c r="BA291" i="14"/>
  <c r="BB291" i="14"/>
  <c r="BC291" i="14"/>
  <c r="BD291" i="14"/>
  <c r="BE291" i="14"/>
  <c r="BF291" i="14"/>
  <c r="BG291" i="14"/>
  <c r="BH291" i="14"/>
  <c r="BI291" i="14"/>
  <c r="BJ291" i="14"/>
  <c r="BK291" i="14"/>
  <c r="AM297" i="14"/>
  <c r="AN297" i="14"/>
  <c r="AO297" i="14"/>
  <c r="AP297" i="14"/>
  <c r="AQ297" i="14"/>
  <c r="AR297" i="14"/>
  <c r="AS297" i="14"/>
  <c r="AT297" i="14"/>
  <c r="AU297" i="14"/>
  <c r="AV297" i="14"/>
  <c r="AW297" i="14"/>
  <c r="AX297" i="14"/>
  <c r="AY297" i="14"/>
  <c r="AZ297" i="14"/>
  <c r="BA297" i="14"/>
  <c r="BB297" i="14"/>
  <c r="BC297" i="14"/>
  <c r="BD297" i="14"/>
  <c r="BE297" i="14"/>
  <c r="BF297" i="14"/>
  <c r="BG297" i="14"/>
  <c r="BH297" i="14"/>
  <c r="BI297" i="14"/>
  <c r="BJ297" i="14"/>
  <c r="BK297" i="14"/>
  <c r="AM303" i="14"/>
  <c r="AN303" i="14"/>
  <c r="AO303" i="14"/>
  <c r="AP303" i="14"/>
  <c r="AQ303" i="14"/>
  <c r="AR303" i="14"/>
  <c r="AS303" i="14"/>
  <c r="AT303" i="14"/>
  <c r="AU303" i="14"/>
  <c r="AV303" i="14"/>
  <c r="AW303" i="14"/>
  <c r="AX303" i="14"/>
  <c r="AY303" i="14"/>
  <c r="AZ303" i="14"/>
  <c r="BA303" i="14"/>
  <c r="BB303" i="14"/>
  <c r="BC303" i="14"/>
  <c r="BD303" i="14"/>
  <c r="BE303" i="14"/>
  <c r="BF303" i="14"/>
  <c r="BG303" i="14"/>
  <c r="BH303" i="14"/>
  <c r="BI303" i="14"/>
  <c r="BJ303" i="14"/>
  <c r="BK303" i="14"/>
  <c r="AM309" i="14"/>
  <c r="AN309" i="14"/>
  <c r="AO309" i="14"/>
  <c r="AP309" i="14"/>
  <c r="AQ309" i="14"/>
  <c r="AR309" i="14"/>
  <c r="AS309" i="14"/>
  <c r="AT309" i="14"/>
  <c r="AU309" i="14"/>
  <c r="AV309" i="14"/>
  <c r="AW309" i="14"/>
  <c r="AX309" i="14"/>
  <c r="AY309" i="14"/>
  <c r="AZ309" i="14"/>
  <c r="BA309" i="14"/>
  <c r="BB309" i="14"/>
  <c r="BC309" i="14"/>
  <c r="BD309" i="14"/>
  <c r="BE309" i="14"/>
  <c r="BF309" i="14"/>
  <c r="BG309" i="14"/>
  <c r="BH309" i="14"/>
  <c r="BI309" i="14"/>
  <c r="BJ309" i="14"/>
  <c r="BK309" i="14"/>
  <c r="AM315" i="14"/>
  <c r="AN315" i="14"/>
  <c r="AO315" i="14"/>
  <c r="AP315" i="14"/>
  <c r="AQ315" i="14"/>
  <c r="AR315" i="14"/>
  <c r="AS315" i="14"/>
  <c r="AT315" i="14"/>
  <c r="AU315" i="14"/>
  <c r="AV315" i="14"/>
  <c r="AW315" i="14"/>
  <c r="AX315" i="14"/>
  <c r="AY315" i="14"/>
  <c r="AZ315" i="14"/>
  <c r="BA315" i="14"/>
  <c r="BB315" i="14"/>
  <c r="BC315" i="14"/>
  <c r="BD315" i="14"/>
  <c r="BE315" i="14"/>
  <c r="BF315" i="14"/>
  <c r="BG315" i="14"/>
  <c r="BH315" i="14"/>
  <c r="BI315" i="14"/>
  <c r="BJ315" i="14"/>
  <c r="BK315" i="14"/>
  <c r="AM321" i="14"/>
  <c r="AN321" i="14"/>
  <c r="AO321" i="14"/>
  <c r="AP321" i="14"/>
  <c r="AQ321" i="14"/>
  <c r="AR321" i="14"/>
  <c r="AS321" i="14"/>
  <c r="AT321" i="14"/>
  <c r="AU321" i="14"/>
  <c r="AV321" i="14"/>
  <c r="AW321" i="14"/>
  <c r="AX321" i="14"/>
  <c r="AY321" i="14"/>
  <c r="AZ321" i="14"/>
  <c r="BA321" i="14"/>
  <c r="BB321" i="14"/>
  <c r="BC321" i="14"/>
  <c r="BD321" i="14"/>
  <c r="BE321" i="14"/>
  <c r="BF321" i="14"/>
  <c r="BG321" i="14"/>
  <c r="BH321" i="14"/>
  <c r="BI321" i="14"/>
  <c r="BJ321" i="14"/>
  <c r="BK321" i="14"/>
  <c r="AM327" i="14"/>
  <c r="AN327" i="14"/>
  <c r="AO327" i="14"/>
  <c r="AP327" i="14"/>
  <c r="AQ327" i="14"/>
  <c r="AR327" i="14"/>
  <c r="AS327" i="14"/>
  <c r="AT327" i="14"/>
  <c r="AU327" i="14"/>
  <c r="AV327" i="14"/>
  <c r="AW327" i="14"/>
  <c r="AX327" i="14"/>
  <c r="AY327" i="14"/>
  <c r="AZ327" i="14"/>
  <c r="BA327" i="14"/>
  <c r="BB327" i="14"/>
  <c r="BC327" i="14"/>
  <c r="BD327" i="14"/>
  <c r="BE327" i="14"/>
  <c r="BF327" i="14"/>
  <c r="BG327" i="14"/>
  <c r="BH327" i="14"/>
  <c r="BI327" i="14"/>
  <c r="BJ327" i="14"/>
  <c r="BK327" i="14"/>
  <c r="AM333" i="14"/>
  <c r="AN333" i="14"/>
  <c r="AO333" i="14"/>
  <c r="AP333" i="14"/>
  <c r="AQ333" i="14"/>
  <c r="AR333" i="14"/>
  <c r="AS333" i="14"/>
  <c r="AT333" i="14"/>
  <c r="AU333" i="14"/>
  <c r="AV333" i="14"/>
  <c r="AW333" i="14"/>
  <c r="AX333" i="14"/>
  <c r="AY333" i="14"/>
  <c r="AZ333" i="14"/>
  <c r="BA333" i="14"/>
  <c r="BB333" i="14"/>
  <c r="BC333" i="14"/>
  <c r="BD333" i="14"/>
  <c r="BE333" i="14"/>
  <c r="BF333" i="14"/>
  <c r="BG333" i="14"/>
  <c r="BH333" i="14"/>
  <c r="BI333" i="14"/>
  <c r="BJ333" i="14"/>
  <c r="BK333" i="14"/>
  <c r="AM339" i="14"/>
  <c r="AN339" i="14"/>
  <c r="AO339" i="14"/>
  <c r="AP339" i="14"/>
  <c r="AQ339" i="14"/>
  <c r="AR339" i="14"/>
  <c r="AS339" i="14"/>
  <c r="AT339" i="14"/>
  <c r="AU339" i="14"/>
  <c r="AV339" i="14"/>
  <c r="AW339" i="14"/>
  <c r="AX339" i="14"/>
  <c r="AY339" i="14"/>
  <c r="AZ339" i="14"/>
  <c r="BA339" i="14"/>
  <c r="BB339" i="14"/>
  <c r="BC339" i="14"/>
  <c r="BD339" i="14"/>
  <c r="BE339" i="14"/>
  <c r="BF339" i="14"/>
  <c r="BG339" i="14"/>
  <c r="BH339" i="14"/>
  <c r="BI339" i="14"/>
  <c r="BJ339" i="14"/>
  <c r="BK339" i="14"/>
  <c r="AM345" i="14"/>
  <c r="AN345" i="14"/>
  <c r="AO345" i="14"/>
  <c r="AP345" i="14"/>
  <c r="AQ345" i="14"/>
  <c r="AR345" i="14"/>
  <c r="AS345" i="14"/>
  <c r="AT345" i="14"/>
  <c r="AU345" i="14"/>
  <c r="AV345" i="14"/>
  <c r="AW345" i="14"/>
  <c r="AX345" i="14"/>
  <c r="AY345" i="14"/>
  <c r="AZ345" i="14"/>
  <c r="BA345" i="14"/>
  <c r="BB345" i="14"/>
  <c r="BC345" i="14"/>
  <c r="BD345" i="14"/>
  <c r="BE345" i="14"/>
  <c r="BF345" i="14"/>
  <c r="BG345" i="14"/>
  <c r="BH345" i="14"/>
  <c r="BI345" i="14"/>
  <c r="BJ345" i="14"/>
  <c r="BK345" i="14"/>
  <c r="AM351" i="14"/>
  <c r="AN351" i="14"/>
  <c r="AO351" i="14"/>
  <c r="AP351" i="14"/>
  <c r="AQ351" i="14"/>
  <c r="AR351" i="14"/>
  <c r="AS351" i="14"/>
  <c r="AT351" i="14"/>
  <c r="AU351" i="14"/>
  <c r="AV351" i="14"/>
  <c r="AW351" i="14"/>
  <c r="AX351" i="14"/>
  <c r="AY351" i="14"/>
  <c r="AZ351" i="14"/>
  <c r="BA351" i="14"/>
  <c r="BB351" i="14"/>
  <c r="BC351" i="14"/>
  <c r="BD351" i="14"/>
  <c r="BE351" i="14"/>
  <c r="BF351" i="14"/>
  <c r="BG351" i="14"/>
  <c r="BH351" i="14"/>
  <c r="BI351" i="14"/>
  <c r="BJ351" i="14"/>
  <c r="BK351" i="14"/>
  <c r="AM357" i="14"/>
  <c r="AN357" i="14"/>
  <c r="AO357" i="14"/>
  <c r="AP357" i="14"/>
  <c r="AQ357" i="14"/>
  <c r="AR357" i="14"/>
  <c r="AS357" i="14"/>
  <c r="AT357" i="14"/>
  <c r="AU357" i="14"/>
  <c r="AV357" i="14"/>
  <c r="AW357" i="14"/>
  <c r="AX357" i="14"/>
  <c r="AY357" i="14"/>
  <c r="AZ357" i="14"/>
  <c r="BA357" i="14"/>
  <c r="BB357" i="14"/>
  <c r="BC357" i="14"/>
  <c r="BD357" i="14"/>
  <c r="BE357" i="14"/>
  <c r="BF357" i="14"/>
  <c r="BG357" i="14"/>
  <c r="BH357" i="14"/>
  <c r="BI357" i="14"/>
  <c r="BJ357" i="14"/>
  <c r="BK357" i="14"/>
  <c r="AM363" i="14"/>
  <c r="AN363" i="14"/>
  <c r="AO363" i="14"/>
  <c r="AP363" i="14"/>
  <c r="AQ363" i="14"/>
  <c r="AR363" i="14"/>
  <c r="AS363" i="14"/>
  <c r="AT363" i="14"/>
  <c r="AU363" i="14"/>
  <c r="AV363" i="14"/>
  <c r="AW363" i="14"/>
  <c r="AX363" i="14"/>
  <c r="AY363" i="14"/>
  <c r="AZ363" i="14"/>
  <c r="BA363" i="14"/>
  <c r="BB363" i="14"/>
  <c r="BC363" i="14"/>
  <c r="BD363" i="14"/>
  <c r="BE363" i="14"/>
  <c r="BF363" i="14"/>
  <c r="BG363" i="14"/>
  <c r="BH363" i="14"/>
  <c r="BI363" i="14"/>
  <c r="BJ363" i="14"/>
  <c r="BK363" i="14"/>
  <c r="AM369" i="14"/>
  <c r="AN369" i="14"/>
  <c r="AO369" i="14"/>
  <c r="AP369" i="14"/>
  <c r="AQ369" i="14"/>
  <c r="AR369" i="14"/>
  <c r="AS369" i="14"/>
  <c r="AT369" i="14"/>
  <c r="AU369" i="14"/>
  <c r="AV369" i="14"/>
  <c r="AW369" i="14"/>
  <c r="AX369" i="14"/>
  <c r="AY369" i="14"/>
  <c r="AZ369" i="14"/>
  <c r="BA369" i="14"/>
  <c r="BB369" i="14"/>
  <c r="BC369" i="14"/>
  <c r="BD369" i="14"/>
  <c r="BE369" i="14"/>
  <c r="BF369" i="14"/>
  <c r="BG369" i="14"/>
  <c r="BH369" i="14"/>
  <c r="BI369" i="14"/>
  <c r="BJ369" i="14"/>
  <c r="BK369" i="14"/>
  <c r="AM375" i="14"/>
  <c r="AN375" i="14"/>
  <c r="AO375" i="14"/>
  <c r="AP375" i="14"/>
  <c r="AQ375" i="14"/>
  <c r="AR375" i="14"/>
  <c r="AS375" i="14"/>
  <c r="AT375" i="14"/>
  <c r="AU375" i="14"/>
  <c r="AV375" i="14"/>
  <c r="AW375" i="14"/>
  <c r="AX375" i="14"/>
  <c r="AY375" i="14"/>
  <c r="AZ375" i="14"/>
  <c r="BA375" i="14"/>
  <c r="BB375" i="14"/>
  <c r="BC375" i="14"/>
  <c r="BD375" i="14"/>
  <c r="BE375" i="14"/>
  <c r="BF375" i="14"/>
  <c r="BG375" i="14"/>
  <c r="BH375" i="14"/>
  <c r="BI375" i="14"/>
  <c r="BJ375" i="14"/>
  <c r="BK375" i="14"/>
  <c r="AM381" i="14"/>
  <c r="AN381" i="14"/>
  <c r="AO381" i="14"/>
  <c r="AP381" i="14"/>
  <c r="AQ381" i="14"/>
  <c r="AR381" i="14"/>
  <c r="AS381" i="14"/>
  <c r="AT381" i="14"/>
  <c r="AU381" i="14"/>
  <c r="AV381" i="14"/>
  <c r="AW381" i="14"/>
  <c r="AX381" i="14"/>
  <c r="AY381" i="14"/>
  <c r="AZ381" i="14"/>
  <c r="BA381" i="14"/>
  <c r="BB381" i="14"/>
  <c r="BC381" i="14"/>
  <c r="BD381" i="14"/>
  <c r="BE381" i="14"/>
  <c r="BF381" i="14"/>
  <c r="BG381" i="14"/>
  <c r="BH381" i="14"/>
  <c r="BI381" i="14"/>
  <c r="BJ381" i="14"/>
  <c r="BK381" i="14"/>
  <c r="AM387" i="14"/>
  <c r="AN387" i="14"/>
  <c r="AO387" i="14"/>
  <c r="AP387" i="14"/>
  <c r="AQ387" i="14"/>
  <c r="AR387" i="14"/>
  <c r="AS387" i="14"/>
  <c r="AT387" i="14"/>
  <c r="AU387" i="14"/>
  <c r="AV387" i="14"/>
  <c r="AW387" i="14"/>
  <c r="AX387" i="14"/>
  <c r="AY387" i="14"/>
  <c r="AZ387" i="14"/>
  <c r="BA387" i="14"/>
  <c r="BB387" i="14"/>
  <c r="BC387" i="14"/>
  <c r="BD387" i="14"/>
  <c r="BE387" i="14"/>
  <c r="BF387" i="14"/>
  <c r="BG387" i="14"/>
  <c r="BH387" i="14"/>
  <c r="BI387" i="14"/>
  <c r="BJ387" i="14"/>
  <c r="BK387" i="14"/>
  <c r="AM393" i="14"/>
  <c r="AN393" i="14"/>
  <c r="AO393" i="14"/>
  <c r="AP393" i="14"/>
  <c r="AQ393" i="14"/>
  <c r="AR393" i="14"/>
  <c r="AS393" i="14"/>
  <c r="AT393" i="14"/>
  <c r="AU393" i="14"/>
  <c r="AV393" i="14"/>
  <c r="AW393" i="14"/>
  <c r="AX393" i="14"/>
  <c r="AY393" i="14"/>
  <c r="AZ393" i="14"/>
  <c r="BA393" i="14"/>
  <c r="BB393" i="14"/>
  <c r="BC393" i="14"/>
  <c r="BD393" i="14"/>
  <c r="BE393" i="14"/>
  <c r="BF393" i="14"/>
  <c r="BG393" i="14"/>
  <c r="BH393" i="14"/>
  <c r="BI393" i="14"/>
  <c r="BJ393" i="14"/>
  <c r="BK393" i="14"/>
  <c r="AM399" i="14"/>
  <c r="AN399" i="14"/>
  <c r="AO399" i="14"/>
  <c r="AP399" i="14"/>
  <c r="AQ399" i="14"/>
  <c r="AR399" i="14"/>
  <c r="AS399" i="14"/>
  <c r="AT399" i="14"/>
  <c r="AU399" i="14"/>
  <c r="AV399" i="14"/>
  <c r="AW399" i="14"/>
  <c r="AX399" i="14"/>
  <c r="AY399" i="14"/>
  <c r="AZ399" i="14"/>
  <c r="BA399" i="14"/>
  <c r="BB399" i="14"/>
  <c r="BC399" i="14"/>
  <c r="BD399" i="14"/>
  <c r="BE399" i="14"/>
  <c r="BF399" i="14"/>
  <c r="BG399" i="14"/>
  <c r="BH399" i="14"/>
  <c r="BI399" i="14"/>
  <c r="BJ399" i="14"/>
  <c r="BK399" i="14"/>
  <c r="AM405" i="14"/>
  <c r="AN405" i="14"/>
  <c r="AO405" i="14"/>
  <c r="AP405" i="14"/>
  <c r="AQ405" i="14"/>
  <c r="AR405" i="14"/>
  <c r="AS405" i="14"/>
  <c r="AT405" i="14"/>
  <c r="AU405" i="14"/>
  <c r="AV405" i="14"/>
  <c r="AW405" i="14"/>
  <c r="AX405" i="14"/>
  <c r="AY405" i="14"/>
  <c r="AZ405" i="14"/>
  <c r="BA405" i="14"/>
  <c r="BB405" i="14"/>
  <c r="BC405" i="14"/>
  <c r="BD405" i="14"/>
  <c r="BE405" i="14"/>
  <c r="BF405" i="14"/>
  <c r="BG405" i="14"/>
  <c r="BH405" i="14"/>
  <c r="BI405" i="14"/>
  <c r="BJ405" i="14"/>
  <c r="BK405" i="14"/>
  <c r="AM411" i="14"/>
  <c r="AN411" i="14"/>
  <c r="AO411" i="14"/>
  <c r="AP411" i="14"/>
  <c r="AQ411" i="14"/>
  <c r="AR411" i="14"/>
  <c r="AS411" i="14"/>
  <c r="AT411" i="14"/>
  <c r="AU411" i="14"/>
  <c r="AV411" i="14"/>
  <c r="AW411" i="14"/>
  <c r="AX411" i="14"/>
  <c r="AY411" i="14"/>
  <c r="AZ411" i="14"/>
  <c r="BA411" i="14"/>
  <c r="BB411" i="14"/>
  <c r="BC411" i="14"/>
  <c r="BD411" i="14"/>
  <c r="BE411" i="14"/>
  <c r="BF411" i="14"/>
  <c r="BG411" i="14"/>
  <c r="BH411" i="14"/>
  <c r="BI411" i="14"/>
  <c r="BJ411" i="14"/>
  <c r="BK411" i="14"/>
  <c r="AM417" i="14"/>
  <c r="AN417" i="14"/>
  <c r="AO417" i="14"/>
  <c r="AP417" i="14"/>
  <c r="AQ417" i="14"/>
  <c r="AR417" i="14"/>
  <c r="AS417" i="14"/>
  <c r="AT417" i="14"/>
  <c r="AU417" i="14"/>
  <c r="AV417" i="14"/>
  <c r="AW417" i="14"/>
  <c r="AX417" i="14"/>
  <c r="AY417" i="14"/>
  <c r="AZ417" i="14"/>
  <c r="BA417" i="14"/>
  <c r="BB417" i="14"/>
  <c r="BC417" i="14"/>
  <c r="BD417" i="14"/>
  <c r="BE417" i="14"/>
  <c r="BF417" i="14"/>
  <c r="BG417" i="14"/>
  <c r="BH417" i="14"/>
  <c r="BI417" i="14"/>
  <c r="BJ417" i="14"/>
  <c r="BK417" i="14"/>
  <c r="AM423" i="14"/>
  <c r="AN423" i="14"/>
  <c r="AO423" i="14"/>
  <c r="AP423" i="14"/>
  <c r="AQ423" i="14"/>
  <c r="AR423" i="14"/>
  <c r="AS423" i="14"/>
  <c r="AT423" i="14"/>
  <c r="AU423" i="14"/>
  <c r="AV423" i="14"/>
  <c r="AW423" i="14"/>
  <c r="AX423" i="14"/>
  <c r="AY423" i="14"/>
  <c r="AZ423" i="14"/>
  <c r="BA423" i="14"/>
  <c r="BB423" i="14"/>
  <c r="BC423" i="14"/>
  <c r="BD423" i="14"/>
  <c r="BE423" i="14"/>
  <c r="BF423" i="14"/>
  <c r="BG423" i="14"/>
  <c r="BH423" i="14"/>
  <c r="BI423" i="14"/>
  <c r="BJ423" i="14"/>
  <c r="BK423" i="14"/>
  <c r="AM429" i="14"/>
  <c r="AN429" i="14"/>
  <c r="AO429" i="14"/>
  <c r="AP429" i="14"/>
  <c r="AQ429" i="14"/>
  <c r="AR429" i="14"/>
  <c r="AS429" i="14"/>
  <c r="AT429" i="14"/>
  <c r="AU429" i="14"/>
  <c r="AV429" i="14"/>
  <c r="AW429" i="14"/>
  <c r="AX429" i="14"/>
  <c r="AY429" i="14"/>
  <c r="AZ429" i="14"/>
  <c r="BA429" i="14"/>
  <c r="BB429" i="14"/>
  <c r="BC429" i="14"/>
  <c r="BD429" i="14"/>
  <c r="BE429" i="14"/>
  <c r="BF429" i="14"/>
  <c r="BG429" i="14"/>
  <c r="BH429" i="14"/>
  <c r="BI429" i="14"/>
  <c r="BJ429" i="14"/>
  <c r="BK429" i="14"/>
  <c r="AM435" i="14"/>
  <c r="AN435" i="14"/>
  <c r="AO435" i="14"/>
  <c r="AP435" i="14"/>
  <c r="AQ435" i="14"/>
  <c r="AR435" i="14"/>
  <c r="AS435" i="14"/>
  <c r="AT435" i="14"/>
  <c r="AU435" i="14"/>
  <c r="AV435" i="14"/>
  <c r="AW435" i="14"/>
  <c r="AX435" i="14"/>
  <c r="AY435" i="14"/>
  <c r="AZ435" i="14"/>
  <c r="BA435" i="14"/>
  <c r="BB435" i="14"/>
  <c r="BC435" i="14"/>
  <c r="BD435" i="14"/>
  <c r="BE435" i="14"/>
  <c r="BF435" i="14"/>
  <c r="BG435" i="14"/>
  <c r="BH435" i="14"/>
  <c r="BI435" i="14"/>
  <c r="BJ435" i="14"/>
  <c r="BK435" i="14"/>
  <c r="AM441" i="14"/>
  <c r="AN441" i="14"/>
  <c r="AO441" i="14"/>
  <c r="AP441" i="14"/>
  <c r="AQ441" i="14"/>
  <c r="AR441" i="14"/>
  <c r="AS441" i="14"/>
  <c r="AT441" i="14"/>
  <c r="AU441" i="14"/>
  <c r="AV441" i="14"/>
  <c r="AW441" i="14"/>
  <c r="AX441" i="14"/>
  <c r="AY441" i="14"/>
  <c r="AZ441" i="14"/>
  <c r="BA441" i="14"/>
  <c r="BB441" i="14"/>
  <c r="BC441" i="14"/>
  <c r="BD441" i="14"/>
  <c r="BE441" i="14"/>
  <c r="BF441" i="14"/>
  <c r="BG441" i="14"/>
  <c r="BH441" i="14"/>
  <c r="BI441" i="14"/>
  <c r="BJ441" i="14"/>
  <c r="BK441" i="14"/>
  <c r="AM447" i="14"/>
  <c r="AN447" i="14"/>
  <c r="AO447" i="14"/>
  <c r="AP447" i="14"/>
  <c r="AQ447" i="14"/>
  <c r="AR447" i="14"/>
  <c r="AS447" i="14"/>
  <c r="AT447" i="14"/>
  <c r="AU447" i="14"/>
  <c r="AV447" i="14"/>
  <c r="AW447" i="14"/>
  <c r="AX447" i="14"/>
  <c r="AY447" i="14"/>
  <c r="AZ447" i="14"/>
  <c r="BA447" i="14"/>
  <c r="BB447" i="14"/>
  <c r="BC447" i="14"/>
  <c r="BD447" i="14"/>
  <c r="BE447" i="14"/>
  <c r="BF447" i="14"/>
  <c r="BG447" i="14"/>
  <c r="BH447" i="14"/>
  <c r="BI447" i="14"/>
  <c r="BJ447" i="14"/>
  <c r="BK447" i="14"/>
  <c r="AM453" i="14"/>
  <c r="AN453" i="14"/>
  <c r="AO453" i="14"/>
  <c r="AP453" i="14"/>
  <c r="AQ453" i="14"/>
  <c r="AR453" i="14"/>
  <c r="AS453" i="14"/>
  <c r="AT453" i="14"/>
  <c r="AU453" i="14"/>
  <c r="AV453" i="14"/>
  <c r="AW453" i="14"/>
  <c r="AX453" i="14"/>
  <c r="AY453" i="14"/>
  <c r="AZ453" i="14"/>
  <c r="BA453" i="14"/>
  <c r="BB453" i="14"/>
  <c r="BC453" i="14"/>
  <c r="BD453" i="14"/>
  <c r="BE453" i="14"/>
  <c r="BF453" i="14"/>
  <c r="BG453" i="14"/>
  <c r="BH453" i="14"/>
  <c r="BI453" i="14"/>
  <c r="BJ453" i="14"/>
  <c r="BK453" i="14"/>
  <c r="AM459" i="14"/>
  <c r="AN459" i="14"/>
  <c r="AO459" i="14"/>
  <c r="AP459" i="14"/>
  <c r="AQ459" i="14"/>
  <c r="AR459" i="14"/>
  <c r="AS459" i="14"/>
  <c r="AT459" i="14"/>
  <c r="AU459" i="14"/>
  <c r="AV459" i="14"/>
  <c r="AW459" i="14"/>
  <c r="AX459" i="14"/>
  <c r="AY459" i="14"/>
  <c r="AZ459" i="14"/>
  <c r="BA459" i="14"/>
  <c r="BB459" i="14"/>
  <c r="BC459" i="14"/>
  <c r="BD459" i="14"/>
  <c r="BE459" i="14"/>
  <c r="BF459" i="14"/>
  <c r="BG459" i="14"/>
  <c r="BH459" i="14"/>
  <c r="BI459" i="14"/>
  <c r="BJ459" i="14"/>
  <c r="BK459" i="14"/>
  <c r="AM465" i="14"/>
  <c r="AN465" i="14"/>
  <c r="AO465" i="14"/>
  <c r="AP465" i="14"/>
  <c r="AQ465" i="14"/>
  <c r="AR465" i="14"/>
  <c r="AS465" i="14"/>
  <c r="AT465" i="14"/>
  <c r="AU465" i="14"/>
  <c r="AV465" i="14"/>
  <c r="AW465" i="14"/>
  <c r="AX465" i="14"/>
  <c r="AY465" i="14"/>
  <c r="AZ465" i="14"/>
  <c r="BA465" i="14"/>
  <c r="BB465" i="14"/>
  <c r="BC465" i="14"/>
  <c r="BD465" i="14"/>
  <c r="BE465" i="14"/>
  <c r="BF465" i="14"/>
  <c r="BG465" i="14"/>
  <c r="BH465" i="14"/>
  <c r="BI465" i="14"/>
  <c r="BJ465" i="14"/>
  <c r="BK465" i="14"/>
  <c r="AM471" i="14"/>
  <c r="AN471" i="14"/>
  <c r="AO471" i="14"/>
  <c r="AP471" i="14"/>
  <c r="AQ471" i="14"/>
  <c r="AR471" i="14"/>
  <c r="AS471" i="14"/>
  <c r="AT471" i="14"/>
  <c r="AU471" i="14"/>
  <c r="AV471" i="14"/>
  <c r="AW471" i="14"/>
  <c r="AX471" i="14"/>
  <c r="AY471" i="14"/>
  <c r="AZ471" i="14"/>
  <c r="BA471" i="14"/>
  <c r="BB471" i="14"/>
  <c r="BC471" i="14"/>
  <c r="BD471" i="14"/>
  <c r="BE471" i="14"/>
  <c r="BF471" i="14"/>
  <c r="BG471" i="14"/>
  <c r="BH471" i="14"/>
  <c r="BI471" i="14"/>
  <c r="BJ471" i="14"/>
  <c r="BK471" i="14"/>
  <c r="AM477" i="14"/>
  <c r="AN477" i="14"/>
  <c r="AO477" i="14"/>
  <c r="AP477" i="14"/>
  <c r="AQ477" i="14"/>
  <c r="AR477" i="14"/>
  <c r="AS477" i="14"/>
  <c r="AT477" i="14"/>
  <c r="AU477" i="14"/>
  <c r="AV477" i="14"/>
  <c r="AW477" i="14"/>
  <c r="AX477" i="14"/>
  <c r="AY477" i="14"/>
  <c r="AZ477" i="14"/>
  <c r="BA477" i="14"/>
  <c r="BB477" i="14"/>
  <c r="BC477" i="14"/>
  <c r="BD477" i="14"/>
  <c r="BE477" i="14"/>
  <c r="BF477" i="14"/>
  <c r="BG477" i="14"/>
  <c r="BH477" i="14"/>
  <c r="BI477" i="14"/>
  <c r="BJ477" i="14"/>
  <c r="BK477" i="14"/>
  <c r="AM483" i="14"/>
  <c r="AN483" i="14"/>
  <c r="AO483" i="14"/>
  <c r="AP483" i="14"/>
  <c r="AQ483" i="14"/>
  <c r="AR483" i="14"/>
  <c r="AS483" i="14"/>
  <c r="AT483" i="14"/>
  <c r="AU483" i="14"/>
  <c r="AV483" i="14"/>
  <c r="AW483" i="14"/>
  <c r="AX483" i="14"/>
  <c r="AY483" i="14"/>
  <c r="AZ483" i="14"/>
  <c r="BA483" i="14"/>
  <c r="BB483" i="14"/>
  <c r="BC483" i="14"/>
  <c r="BD483" i="14"/>
  <c r="BE483" i="14"/>
  <c r="BF483" i="14"/>
  <c r="BG483" i="14"/>
  <c r="BH483" i="14"/>
  <c r="BI483" i="14"/>
  <c r="BJ483" i="14"/>
  <c r="BK483" i="14"/>
  <c r="AM489" i="14"/>
  <c r="AN489" i="14"/>
  <c r="AO489" i="14"/>
  <c r="AP489" i="14"/>
  <c r="AQ489" i="14"/>
  <c r="AR489" i="14"/>
  <c r="AS489" i="14"/>
  <c r="AT489" i="14"/>
  <c r="AU489" i="14"/>
  <c r="AV489" i="14"/>
  <c r="AW489" i="14"/>
  <c r="AX489" i="14"/>
  <c r="AY489" i="14"/>
  <c r="AZ489" i="14"/>
  <c r="BA489" i="14"/>
  <c r="BB489" i="14"/>
  <c r="BC489" i="14"/>
  <c r="BD489" i="14"/>
  <c r="BE489" i="14"/>
  <c r="BF489" i="14"/>
  <c r="BG489" i="14"/>
  <c r="BH489" i="14"/>
  <c r="BI489" i="14"/>
  <c r="BJ489" i="14"/>
  <c r="BK489" i="14"/>
  <c r="AM495" i="14"/>
  <c r="AN495" i="14"/>
  <c r="AO495" i="14"/>
  <c r="AP495" i="14"/>
  <c r="AQ495" i="14"/>
  <c r="AR495" i="14"/>
  <c r="AS495" i="14"/>
  <c r="AT495" i="14"/>
  <c r="AU495" i="14"/>
  <c r="AV495" i="14"/>
  <c r="AW495" i="14"/>
  <c r="AX495" i="14"/>
  <c r="AY495" i="14"/>
  <c r="AZ495" i="14"/>
  <c r="BA495" i="14"/>
  <c r="BB495" i="14"/>
  <c r="BC495" i="14"/>
  <c r="BD495" i="14"/>
  <c r="BE495" i="14"/>
  <c r="BF495" i="14"/>
  <c r="BG495" i="14"/>
  <c r="BH495" i="14"/>
  <c r="BI495" i="14"/>
  <c r="BJ495" i="14"/>
  <c r="BK495" i="14"/>
  <c r="AM501" i="14"/>
  <c r="AN501" i="14"/>
  <c r="AO501" i="14"/>
  <c r="AP501" i="14"/>
  <c r="AQ501" i="14"/>
  <c r="AR501" i="14"/>
  <c r="AS501" i="14"/>
  <c r="AT501" i="14"/>
  <c r="AU501" i="14"/>
  <c r="AV501" i="14"/>
  <c r="AW501" i="14"/>
  <c r="AX501" i="14"/>
  <c r="AY501" i="14"/>
  <c r="AZ501" i="14"/>
  <c r="BA501" i="14"/>
  <c r="BB501" i="14"/>
  <c r="BC501" i="14"/>
  <c r="BD501" i="14"/>
  <c r="BE501" i="14"/>
  <c r="BF501" i="14"/>
  <c r="BG501" i="14"/>
  <c r="BH501" i="14"/>
  <c r="BI501" i="14"/>
  <c r="BJ501" i="14"/>
  <c r="BK501" i="14"/>
  <c r="AM507" i="14"/>
  <c r="AN507" i="14"/>
  <c r="AO507" i="14"/>
  <c r="AP507" i="14"/>
  <c r="AQ507" i="14"/>
  <c r="AR507" i="14"/>
  <c r="AS507" i="14"/>
  <c r="AT507" i="14"/>
  <c r="AU507" i="14"/>
  <c r="AV507" i="14"/>
  <c r="AW507" i="14"/>
  <c r="AX507" i="14"/>
  <c r="AY507" i="14"/>
  <c r="AZ507" i="14"/>
  <c r="BA507" i="14"/>
  <c r="BB507" i="14"/>
  <c r="BC507" i="14"/>
  <c r="BD507" i="14"/>
  <c r="BE507" i="14"/>
  <c r="BF507" i="14"/>
  <c r="BG507" i="14"/>
  <c r="BH507" i="14"/>
  <c r="BI507" i="14"/>
  <c r="BJ507" i="14"/>
  <c r="BK507" i="14"/>
  <c r="AM513" i="14"/>
  <c r="AN513" i="14"/>
  <c r="AO513" i="14"/>
  <c r="AP513" i="14"/>
  <c r="AQ513" i="14"/>
  <c r="AR513" i="14"/>
  <c r="AS513" i="14"/>
  <c r="AT513" i="14"/>
  <c r="AU513" i="14"/>
  <c r="AV513" i="14"/>
  <c r="AW513" i="14"/>
  <c r="AX513" i="14"/>
  <c r="AY513" i="14"/>
  <c r="AZ513" i="14"/>
  <c r="BA513" i="14"/>
  <c r="BB513" i="14"/>
  <c r="BC513" i="14"/>
  <c r="BD513" i="14"/>
  <c r="BE513" i="14"/>
  <c r="BF513" i="14"/>
  <c r="BG513" i="14"/>
  <c r="BH513" i="14"/>
  <c r="BI513" i="14"/>
  <c r="BJ513" i="14"/>
  <c r="BK513" i="14"/>
  <c r="AM519" i="14"/>
  <c r="AN519" i="14"/>
  <c r="AO519" i="14"/>
  <c r="AP519" i="14"/>
  <c r="AQ519" i="14"/>
  <c r="AR519" i="14"/>
  <c r="AS519" i="14"/>
  <c r="AT519" i="14"/>
  <c r="AU519" i="14"/>
  <c r="AV519" i="14"/>
  <c r="AW519" i="14"/>
  <c r="AX519" i="14"/>
  <c r="AY519" i="14"/>
  <c r="AZ519" i="14"/>
  <c r="BA519" i="14"/>
  <c r="BB519" i="14"/>
  <c r="BC519" i="14"/>
  <c r="BD519" i="14"/>
  <c r="BE519" i="14"/>
  <c r="BF519" i="14"/>
  <c r="BG519" i="14"/>
  <c r="BH519" i="14"/>
  <c r="BI519" i="14"/>
  <c r="BJ519" i="14"/>
  <c r="BK519" i="14"/>
  <c r="AM525" i="14"/>
  <c r="AN525" i="14"/>
  <c r="AO525" i="14"/>
  <c r="AP525" i="14"/>
  <c r="AQ525" i="14"/>
  <c r="AR525" i="14"/>
  <c r="AS525" i="14"/>
  <c r="AT525" i="14"/>
  <c r="AU525" i="14"/>
  <c r="AV525" i="14"/>
  <c r="AW525" i="14"/>
  <c r="AX525" i="14"/>
  <c r="AY525" i="14"/>
  <c r="AZ525" i="14"/>
  <c r="BA525" i="14"/>
  <c r="BB525" i="14"/>
  <c r="BC525" i="14"/>
  <c r="BD525" i="14"/>
  <c r="BE525" i="14"/>
  <c r="BF525" i="14"/>
  <c r="BG525" i="14"/>
  <c r="BH525" i="14"/>
  <c r="BI525" i="14"/>
  <c r="BJ525" i="14"/>
  <c r="BK525" i="14"/>
  <c r="AM531" i="14"/>
  <c r="AN531" i="14"/>
  <c r="AO531" i="14"/>
  <c r="AP531" i="14"/>
  <c r="AQ531" i="14"/>
  <c r="AR531" i="14"/>
  <c r="AS531" i="14"/>
  <c r="AT531" i="14"/>
  <c r="AU531" i="14"/>
  <c r="AV531" i="14"/>
  <c r="AW531" i="14"/>
  <c r="AX531" i="14"/>
  <c r="AY531" i="14"/>
  <c r="AZ531" i="14"/>
  <c r="BA531" i="14"/>
  <c r="BB531" i="14"/>
  <c r="BC531" i="14"/>
  <c r="BD531" i="14"/>
  <c r="BE531" i="14"/>
  <c r="BF531" i="14"/>
  <c r="BG531" i="14"/>
  <c r="BH531" i="14"/>
  <c r="BI531" i="14"/>
  <c r="BJ531" i="14"/>
  <c r="BK531" i="14"/>
  <c r="AM537" i="14"/>
  <c r="AN537" i="14"/>
  <c r="AO537" i="14"/>
  <c r="AP537" i="14"/>
  <c r="AQ537" i="14"/>
  <c r="AR537" i="14"/>
  <c r="AS537" i="14"/>
  <c r="AT537" i="14"/>
  <c r="AU537" i="14"/>
  <c r="AV537" i="14"/>
  <c r="AW537" i="14"/>
  <c r="AX537" i="14"/>
  <c r="AY537" i="14"/>
  <c r="AZ537" i="14"/>
  <c r="BA537" i="14"/>
  <c r="BB537" i="14"/>
  <c r="BC537" i="14"/>
  <c r="BD537" i="14"/>
  <c r="BE537" i="14"/>
  <c r="BF537" i="14"/>
  <c r="BG537" i="14"/>
  <c r="BH537" i="14"/>
  <c r="BI537" i="14"/>
  <c r="BJ537" i="14"/>
  <c r="BK537" i="14"/>
  <c r="AM543" i="14"/>
  <c r="AN543" i="14"/>
  <c r="AO543" i="14"/>
  <c r="AP543" i="14"/>
  <c r="AQ543" i="14"/>
  <c r="AR543" i="14"/>
  <c r="AS543" i="14"/>
  <c r="AT543" i="14"/>
  <c r="AU543" i="14"/>
  <c r="AV543" i="14"/>
  <c r="AW543" i="14"/>
  <c r="AX543" i="14"/>
  <c r="AY543" i="14"/>
  <c r="AZ543" i="14"/>
  <c r="BA543" i="14"/>
  <c r="BB543" i="14"/>
  <c r="BC543" i="14"/>
  <c r="BD543" i="14"/>
  <c r="BE543" i="14"/>
  <c r="BF543" i="14"/>
  <c r="BG543" i="14"/>
  <c r="BH543" i="14"/>
  <c r="BI543" i="14"/>
  <c r="BJ543" i="14"/>
  <c r="BK543" i="14"/>
  <c r="AM549" i="14"/>
  <c r="AN549" i="14"/>
  <c r="AO549" i="14"/>
  <c r="AP549" i="14"/>
  <c r="AQ549" i="14"/>
  <c r="AR549" i="14"/>
  <c r="AS549" i="14"/>
  <c r="AT549" i="14"/>
  <c r="AU549" i="14"/>
  <c r="AV549" i="14"/>
  <c r="AW549" i="14"/>
  <c r="AX549" i="14"/>
  <c r="AY549" i="14"/>
  <c r="AZ549" i="14"/>
  <c r="BA549" i="14"/>
  <c r="BB549" i="14"/>
  <c r="BC549" i="14"/>
  <c r="BD549" i="14"/>
  <c r="BE549" i="14"/>
  <c r="BF549" i="14"/>
  <c r="BG549" i="14"/>
  <c r="BH549" i="14"/>
  <c r="BI549" i="14"/>
  <c r="BJ549" i="14"/>
  <c r="BK549" i="14"/>
  <c r="AM555" i="14"/>
  <c r="AN555" i="14"/>
  <c r="AO555" i="14"/>
  <c r="AP555" i="14"/>
  <c r="AQ555" i="14"/>
  <c r="AR555" i="14"/>
  <c r="AS555" i="14"/>
  <c r="AT555" i="14"/>
  <c r="AU555" i="14"/>
  <c r="AV555" i="14"/>
  <c r="AW555" i="14"/>
  <c r="AX555" i="14"/>
  <c r="AY555" i="14"/>
  <c r="AZ555" i="14"/>
  <c r="BA555" i="14"/>
  <c r="BB555" i="14"/>
  <c r="BC555" i="14"/>
  <c r="BD555" i="14"/>
  <c r="BE555" i="14"/>
  <c r="BF555" i="14"/>
  <c r="BG555" i="14"/>
  <c r="BH555" i="14"/>
  <c r="BI555" i="14"/>
  <c r="BJ555" i="14"/>
  <c r="BK555" i="14"/>
  <c r="AM561" i="14"/>
  <c r="AN561" i="14"/>
  <c r="AO561" i="14"/>
  <c r="AP561" i="14"/>
  <c r="AQ561" i="14"/>
  <c r="AR561" i="14"/>
  <c r="AS561" i="14"/>
  <c r="AT561" i="14"/>
  <c r="AU561" i="14"/>
  <c r="AV561" i="14"/>
  <c r="AW561" i="14"/>
  <c r="AX561" i="14"/>
  <c r="AY561" i="14"/>
  <c r="AZ561" i="14"/>
  <c r="BA561" i="14"/>
  <c r="BB561" i="14"/>
  <c r="BC561" i="14"/>
  <c r="BD561" i="14"/>
  <c r="BE561" i="14"/>
  <c r="BF561" i="14"/>
  <c r="BG561" i="14"/>
  <c r="BH561" i="14"/>
  <c r="BI561" i="14"/>
  <c r="BJ561" i="14"/>
  <c r="BK561" i="14"/>
  <c r="AM567" i="14"/>
  <c r="AN567" i="14"/>
  <c r="AO567" i="14"/>
  <c r="AP567" i="14"/>
  <c r="AQ567" i="14"/>
  <c r="AR567" i="14"/>
  <c r="AS567" i="14"/>
  <c r="AT567" i="14"/>
  <c r="AU567" i="14"/>
  <c r="AV567" i="14"/>
  <c r="AW567" i="14"/>
  <c r="AX567" i="14"/>
  <c r="AY567" i="14"/>
  <c r="AZ567" i="14"/>
  <c r="BA567" i="14"/>
  <c r="BB567" i="14"/>
  <c r="BC567" i="14"/>
  <c r="BD567" i="14"/>
  <c r="BE567" i="14"/>
  <c r="BF567" i="14"/>
  <c r="BG567" i="14"/>
  <c r="BH567" i="14"/>
  <c r="BI567" i="14"/>
  <c r="BJ567" i="14"/>
  <c r="BK567" i="14"/>
  <c r="AM573" i="14"/>
  <c r="AN573" i="14"/>
  <c r="AO573" i="14"/>
  <c r="AP573" i="14"/>
  <c r="AQ573" i="14"/>
  <c r="AR573" i="14"/>
  <c r="AS573" i="14"/>
  <c r="AT573" i="14"/>
  <c r="AU573" i="14"/>
  <c r="AV573" i="14"/>
  <c r="AW573" i="14"/>
  <c r="AX573" i="14"/>
  <c r="AY573" i="14"/>
  <c r="AZ573" i="14"/>
  <c r="BA573" i="14"/>
  <c r="BB573" i="14"/>
  <c r="BC573" i="14"/>
  <c r="BD573" i="14"/>
  <c r="BE573" i="14"/>
  <c r="BF573" i="14"/>
  <c r="BG573" i="14"/>
  <c r="BH573" i="14"/>
  <c r="BI573" i="14"/>
  <c r="BJ573" i="14"/>
  <c r="BK573" i="14"/>
  <c r="AM579" i="14"/>
  <c r="AN579" i="14"/>
  <c r="AO579" i="14"/>
  <c r="AP579" i="14"/>
  <c r="AQ579" i="14"/>
  <c r="AR579" i="14"/>
  <c r="AS579" i="14"/>
  <c r="AT579" i="14"/>
  <c r="AU579" i="14"/>
  <c r="AV579" i="14"/>
  <c r="AW579" i="14"/>
  <c r="AX579" i="14"/>
  <c r="AY579" i="14"/>
  <c r="AZ579" i="14"/>
  <c r="BA579" i="14"/>
  <c r="BB579" i="14"/>
  <c r="BC579" i="14"/>
  <c r="BD579" i="14"/>
  <c r="BE579" i="14"/>
  <c r="BF579" i="14"/>
  <c r="BG579" i="14"/>
  <c r="BH579" i="14"/>
  <c r="BI579" i="14"/>
  <c r="BJ579" i="14"/>
  <c r="BK579" i="14"/>
  <c r="AM585" i="14"/>
  <c r="AN585" i="14"/>
  <c r="AO585" i="14"/>
  <c r="AP585" i="14"/>
  <c r="AQ585" i="14"/>
  <c r="AR585" i="14"/>
  <c r="AS585" i="14"/>
  <c r="AT585" i="14"/>
  <c r="AU585" i="14"/>
  <c r="AV585" i="14"/>
  <c r="AW585" i="14"/>
  <c r="AX585" i="14"/>
  <c r="AY585" i="14"/>
  <c r="AZ585" i="14"/>
  <c r="BA585" i="14"/>
  <c r="BB585" i="14"/>
  <c r="BC585" i="14"/>
  <c r="BD585" i="14"/>
  <c r="BE585" i="14"/>
  <c r="BF585" i="14"/>
  <c r="BG585" i="14"/>
  <c r="BH585" i="14"/>
  <c r="BI585" i="14"/>
  <c r="BJ585" i="14"/>
  <c r="BK585" i="14"/>
  <c r="AM231" i="14"/>
  <c r="AN231" i="14"/>
  <c r="AO231" i="14"/>
  <c r="AP231" i="14"/>
  <c r="AQ231" i="14"/>
  <c r="AR231" i="14"/>
  <c r="AS231" i="14"/>
  <c r="AT231" i="14"/>
  <c r="AU231" i="14"/>
  <c r="AV231" i="14"/>
  <c r="AW231" i="14"/>
  <c r="AX231" i="14"/>
  <c r="AY231" i="14"/>
  <c r="AZ231" i="14"/>
  <c r="BA231" i="14"/>
  <c r="BB231" i="14"/>
  <c r="BC231" i="14"/>
  <c r="BD231" i="14"/>
  <c r="BE231" i="14"/>
  <c r="BF231" i="14"/>
  <c r="BG231" i="14"/>
  <c r="BH231" i="14"/>
  <c r="BI231" i="14"/>
  <c r="BJ231" i="14"/>
  <c r="BK231" i="14"/>
  <c r="AM237" i="14"/>
  <c r="AN237" i="14"/>
  <c r="AO237" i="14"/>
  <c r="AP237" i="14"/>
  <c r="AQ237" i="14"/>
  <c r="AR237" i="14"/>
  <c r="AS237" i="14"/>
  <c r="AT237" i="14"/>
  <c r="AU237" i="14"/>
  <c r="AV237" i="14"/>
  <c r="AW237" i="14"/>
  <c r="AX237" i="14"/>
  <c r="AY237" i="14"/>
  <c r="AZ237" i="14"/>
  <c r="BA237" i="14"/>
  <c r="BB237" i="14"/>
  <c r="BC237" i="14"/>
  <c r="BD237" i="14"/>
  <c r="BE237" i="14"/>
  <c r="BF237" i="14"/>
  <c r="BG237" i="14"/>
  <c r="BH237" i="14"/>
  <c r="BI237" i="14"/>
  <c r="BJ237" i="14"/>
  <c r="BK237" i="14"/>
  <c r="AM243" i="14"/>
  <c r="AN243" i="14"/>
  <c r="AO243" i="14"/>
  <c r="AP243" i="14"/>
  <c r="AQ243" i="14"/>
  <c r="AR243" i="14"/>
  <c r="AS243" i="14"/>
  <c r="AT243" i="14"/>
  <c r="AU243" i="14"/>
  <c r="AV243" i="14"/>
  <c r="AW243" i="14"/>
  <c r="AX243" i="14"/>
  <c r="AY243" i="14"/>
  <c r="AZ243" i="14"/>
  <c r="BA243" i="14"/>
  <c r="BB243" i="14"/>
  <c r="BC243" i="14"/>
  <c r="BD243" i="14"/>
  <c r="BE243" i="14"/>
  <c r="BF243" i="14"/>
  <c r="BG243" i="14"/>
  <c r="BH243" i="14"/>
  <c r="BI243" i="14"/>
  <c r="BJ243" i="14"/>
  <c r="BK243" i="14"/>
  <c r="AM249" i="14"/>
  <c r="AN249" i="14"/>
  <c r="AO249" i="14"/>
  <c r="AP249" i="14"/>
  <c r="AQ249" i="14"/>
  <c r="AR249" i="14"/>
  <c r="AS249" i="14"/>
  <c r="AT249" i="14"/>
  <c r="AU249" i="14"/>
  <c r="AV249" i="14"/>
  <c r="AW249" i="14"/>
  <c r="AX249" i="14"/>
  <c r="AY249" i="14"/>
  <c r="AZ249" i="14"/>
  <c r="BA249" i="14"/>
  <c r="BB249" i="14"/>
  <c r="BC249" i="14"/>
  <c r="BD249" i="14"/>
  <c r="BE249" i="14"/>
  <c r="BF249" i="14"/>
  <c r="BG249" i="14"/>
  <c r="BH249" i="14"/>
  <c r="BI249" i="14"/>
  <c r="BJ249" i="14"/>
  <c r="BK249" i="14"/>
  <c r="AM255" i="14"/>
  <c r="AN255" i="14"/>
  <c r="AO255" i="14"/>
  <c r="AP255" i="14"/>
  <c r="AQ255" i="14"/>
  <c r="AR255" i="14"/>
  <c r="AS255" i="14"/>
  <c r="AT255" i="14"/>
  <c r="AU255" i="14"/>
  <c r="AV255" i="14"/>
  <c r="AW255" i="14"/>
  <c r="AX255" i="14"/>
  <c r="AY255" i="14"/>
  <c r="AZ255" i="14"/>
  <c r="BA255" i="14"/>
  <c r="BB255" i="14"/>
  <c r="BC255" i="14"/>
  <c r="BD255" i="14"/>
  <c r="BE255" i="14"/>
  <c r="BF255" i="14"/>
  <c r="BG255" i="14"/>
  <c r="BH255" i="14"/>
  <c r="BI255" i="14"/>
  <c r="BJ255" i="14"/>
  <c r="BK255" i="14"/>
  <c r="AM261" i="14"/>
  <c r="AN261" i="14"/>
  <c r="AO261" i="14"/>
  <c r="AP261" i="14"/>
  <c r="AQ261" i="14"/>
  <c r="AR261" i="14"/>
  <c r="AS261" i="14"/>
  <c r="AT261" i="14"/>
  <c r="AU261" i="14"/>
  <c r="AV261" i="14"/>
  <c r="AW261" i="14"/>
  <c r="AX261" i="14"/>
  <c r="AY261" i="14"/>
  <c r="AZ261" i="14"/>
  <c r="BA261" i="14"/>
  <c r="BB261" i="14"/>
  <c r="BC261" i="14"/>
  <c r="BD261" i="14"/>
  <c r="BE261" i="14"/>
  <c r="BF261" i="14"/>
  <c r="BG261" i="14"/>
  <c r="BH261" i="14"/>
  <c r="BI261" i="14"/>
  <c r="BJ261" i="14"/>
  <c r="BK261" i="14"/>
  <c r="AM147" i="14"/>
  <c r="AN147" i="14"/>
  <c r="AO147" i="14"/>
  <c r="AP147" i="14"/>
  <c r="AQ147" i="14"/>
  <c r="AR147" i="14"/>
  <c r="AS147" i="14"/>
  <c r="AT147" i="14"/>
  <c r="AU147" i="14"/>
  <c r="AV147" i="14"/>
  <c r="AW147" i="14"/>
  <c r="AX147" i="14"/>
  <c r="AY147" i="14"/>
  <c r="AZ147" i="14"/>
  <c r="BA147" i="14"/>
  <c r="BB147" i="14"/>
  <c r="BC147" i="14"/>
  <c r="BD147" i="14"/>
  <c r="BE147" i="14"/>
  <c r="BF147" i="14"/>
  <c r="BG147" i="14"/>
  <c r="BH147" i="14"/>
  <c r="BI147" i="14"/>
  <c r="BJ147" i="14"/>
  <c r="BK147" i="14"/>
  <c r="AM153" i="14"/>
  <c r="AN153" i="14"/>
  <c r="AO153" i="14"/>
  <c r="AP153" i="14"/>
  <c r="AQ153" i="14"/>
  <c r="AR153" i="14"/>
  <c r="AS153" i="14"/>
  <c r="AT153" i="14"/>
  <c r="AU153" i="14"/>
  <c r="AV153" i="14"/>
  <c r="AW153" i="14"/>
  <c r="AX153" i="14"/>
  <c r="AY153" i="14"/>
  <c r="AZ153" i="14"/>
  <c r="BA153" i="14"/>
  <c r="BB153" i="14"/>
  <c r="BC153" i="14"/>
  <c r="BD153" i="14"/>
  <c r="BE153" i="14"/>
  <c r="BF153" i="14"/>
  <c r="BG153" i="14"/>
  <c r="BH153" i="14"/>
  <c r="BI153" i="14"/>
  <c r="BJ153" i="14"/>
  <c r="BK153" i="14"/>
  <c r="AM159" i="14"/>
  <c r="AN159" i="14"/>
  <c r="AO159" i="14"/>
  <c r="AP159" i="14"/>
  <c r="AQ159" i="14"/>
  <c r="AR159" i="14"/>
  <c r="AS159" i="14"/>
  <c r="AT159" i="14"/>
  <c r="AU159" i="14"/>
  <c r="AV159" i="14"/>
  <c r="AW159" i="14"/>
  <c r="AX159" i="14"/>
  <c r="AY159" i="14"/>
  <c r="AZ159" i="14"/>
  <c r="BA159" i="14"/>
  <c r="BB159" i="14"/>
  <c r="BC159" i="14"/>
  <c r="BD159" i="14"/>
  <c r="BE159" i="14"/>
  <c r="BF159" i="14"/>
  <c r="BG159" i="14"/>
  <c r="BH159" i="14"/>
  <c r="BI159" i="14"/>
  <c r="BJ159" i="14"/>
  <c r="BK159" i="14"/>
  <c r="AM165" i="14"/>
  <c r="AN165" i="14"/>
  <c r="AO165" i="14"/>
  <c r="AP165" i="14"/>
  <c r="AQ165" i="14"/>
  <c r="AR165" i="14"/>
  <c r="AS165" i="14"/>
  <c r="AT165" i="14"/>
  <c r="AU165" i="14"/>
  <c r="AV165" i="14"/>
  <c r="AW165" i="14"/>
  <c r="AX165" i="14"/>
  <c r="AY165" i="14"/>
  <c r="AZ165" i="14"/>
  <c r="BA165" i="14"/>
  <c r="BB165" i="14"/>
  <c r="BC165" i="14"/>
  <c r="BD165" i="14"/>
  <c r="BE165" i="14"/>
  <c r="BF165" i="14"/>
  <c r="BG165" i="14"/>
  <c r="BH165" i="14"/>
  <c r="BI165" i="14"/>
  <c r="BJ165" i="14"/>
  <c r="BK165" i="14"/>
  <c r="AM171" i="14"/>
  <c r="AN171" i="14"/>
  <c r="AO171" i="14"/>
  <c r="AP171" i="14"/>
  <c r="AQ171" i="14"/>
  <c r="AR171" i="14"/>
  <c r="AS171" i="14"/>
  <c r="AT171" i="14"/>
  <c r="AU171" i="14"/>
  <c r="AV171" i="14"/>
  <c r="AW171" i="14"/>
  <c r="AX171" i="14"/>
  <c r="AY171" i="14"/>
  <c r="AZ171" i="14"/>
  <c r="BA171" i="14"/>
  <c r="BB171" i="14"/>
  <c r="BC171" i="14"/>
  <c r="BD171" i="14"/>
  <c r="BE171" i="14"/>
  <c r="BF171" i="14"/>
  <c r="BG171" i="14"/>
  <c r="BH171" i="14"/>
  <c r="BI171" i="14"/>
  <c r="BJ171" i="14"/>
  <c r="BK171" i="14"/>
  <c r="AM177" i="14"/>
  <c r="AN177" i="14"/>
  <c r="AO177" i="14"/>
  <c r="AP177" i="14"/>
  <c r="AQ177" i="14"/>
  <c r="AR177" i="14"/>
  <c r="AS177" i="14"/>
  <c r="AT177" i="14"/>
  <c r="AU177" i="14"/>
  <c r="AV177" i="14"/>
  <c r="AW177" i="14"/>
  <c r="AX177" i="14"/>
  <c r="AY177" i="14"/>
  <c r="AZ177" i="14"/>
  <c r="BA177" i="14"/>
  <c r="BB177" i="14"/>
  <c r="BC177" i="14"/>
  <c r="BD177" i="14"/>
  <c r="BE177" i="14"/>
  <c r="BF177" i="14"/>
  <c r="BG177" i="14"/>
  <c r="BH177" i="14"/>
  <c r="BI177" i="14"/>
  <c r="BJ177" i="14"/>
  <c r="BK177" i="14"/>
  <c r="AM183" i="14"/>
  <c r="AN183" i="14"/>
  <c r="AO183" i="14"/>
  <c r="AP183" i="14"/>
  <c r="AQ183" i="14"/>
  <c r="AR183" i="14"/>
  <c r="AS183" i="14"/>
  <c r="AT183" i="14"/>
  <c r="AU183" i="14"/>
  <c r="AV183" i="14"/>
  <c r="AW183" i="14"/>
  <c r="AX183" i="14"/>
  <c r="AY183" i="14"/>
  <c r="AZ183" i="14"/>
  <c r="BA183" i="14"/>
  <c r="BB183" i="14"/>
  <c r="BC183" i="14"/>
  <c r="BD183" i="14"/>
  <c r="BE183" i="14"/>
  <c r="BF183" i="14"/>
  <c r="BG183" i="14"/>
  <c r="BH183" i="14"/>
  <c r="BI183" i="14"/>
  <c r="BJ183" i="14"/>
  <c r="BK183" i="14"/>
  <c r="AM189" i="14"/>
  <c r="AN189" i="14"/>
  <c r="AO189" i="14"/>
  <c r="AP189" i="14"/>
  <c r="AQ189" i="14"/>
  <c r="AR189" i="14"/>
  <c r="AS189" i="14"/>
  <c r="AT189" i="14"/>
  <c r="AU189" i="14"/>
  <c r="AV189" i="14"/>
  <c r="AW189" i="14"/>
  <c r="AX189" i="14"/>
  <c r="AY189" i="14"/>
  <c r="AZ189" i="14"/>
  <c r="BA189" i="14"/>
  <c r="BB189" i="14"/>
  <c r="BC189" i="14"/>
  <c r="BD189" i="14"/>
  <c r="BE189" i="14"/>
  <c r="BF189" i="14"/>
  <c r="BG189" i="14"/>
  <c r="BH189" i="14"/>
  <c r="BI189" i="14"/>
  <c r="BJ189" i="14"/>
  <c r="BK189" i="14"/>
  <c r="AM195" i="14"/>
  <c r="AN195" i="14"/>
  <c r="AO195" i="14"/>
  <c r="AP195" i="14"/>
  <c r="AQ195" i="14"/>
  <c r="AR195" i="14"/>
  <c r="AS195" i="14"/>
  <c r="AT195" i="14"/>
  <c r="AU195" i="14"/>
  <c r="AV195" i="14"/>
  <c r="AW195" i="14"/>
  <c r="AX195" i="14"/>
  <c r="AY195" i="14"/>
  <c r="AZ195" i="14"/>
  <c r="BA195" i="14"/>
  <c r="BB195" i="14"/>
  <c r="BC195" i="14"/>
  <c r="BD195" i="14"/>
  <c r="BE195" i="14"/>
  <c r="BF195" i="14"/>
  <c r="BG195" i="14"/>
  <c r="BH195" i="14"/>
  <c r="BI195" i="14"/>
  <c r="BJ195" i="14"/>
  <c r="BK195" i="14"/>
  <c r="AM201" i="14"/>
  <c r="AN201" i="14"/>
  <c r="AO201" i="14"/>
  <c r="AP201" i="14"/>
  <c r="AQ201" i="14"/>
  <c r="AR201" i="14"/>
  <c r="AS201" i="14"/>
  <c r="AT201" i="14"/>
  <c r="AU201" i="14"/>
  <c r="AV201" i="14"/>
  <c r="AW201" i="14"/>
  <c r="AX201" i="14"/>
  <c r="AY201" i="14"/>
  <c r="AZ201" i="14"/>
  <c r="BA201" i="14"/>
  <c r="BB201" i="14"/>
  <c r="BC201" i="14"/>
  <c r="BD201" i="14"/>
  <c r="BE201" i="14"/>
  <c r="BF201" i="14"/>
  <c r="BG201" i="14"/>
  <c r="BH201" i="14"/>
  <c r="BI201" i="14"/>
  <c r="BJ201" i="14"/>
  <c r="BK201" i="14"/>
  <c r="AM207" i="14"/>
  <c r="AN207" i="14"/>
  <c r="AO207" i="14"/>
  <c r="AP207" i="14"/>
  <c r="AQ207" i="14"/>
  <c r="AR207" i="14"/>
  <c r="AS207" i="14"/>
  <c r="AT207" i="14"/>
  <c r="AU207" i="14"/>
  <c r="AV207" i="14"/>
  <c r="AW207" i="14"/>
  <c r="AX207" i="14"/>
  <c r="AY207" i="14"/>
  <c r="AZ207" i="14"/>
  <c r="BA207" i="14"/>
  <c r="BB207" i="14"/>
  <c r="BC207" i="14"/>
  <c r="BD207" i="14"/>
  <c r="BE207" i="14"/>
  <c r="BF207" i="14"/>
  <c r="BG207" i="14"/>
  <c r="BH207" i="14"/>
  <c r="BI207" i="14"/>
  <c r="BJ207" i="14"/>
  <c r="BK207" i="14"/>
  <c r="AM213" i="14"/>
  <c r="AN213" i="14"/>
  <c r="AO213" i="14"/>
  <c r="AP213" i="14"/>
  <c r="AQ213" i="14"/>
  <c r="AR213" i="14"/>
  <c r="AS213" i="14"/>
  <c r="AT213" i="14"/>
  <c r="AU213" i="14"/>
  <c r="AV213" i="14"/>
  <c r="AW213" i="14"/>
  <c r="AX213" i="14"/>
  <c r="AY213" i="14"/>
  <c r="AZ213" i="14"/>
  <c r="BA213" i="14"/>
  <c r="BB213" i="14"/>
  <c r="BC213" i="14"/>
  <c r="BD213" i="14"/>
  <c r="BE213" i="14"/>
  <c r="BF213" i="14"/>
  <c r="BG213" i="14"/>
  <c r="BH213" i="14"/>
  <c r="BI213" i="14"/>
  <c r="BJ213" i="14"/>
  <c r="BK213" i="14"/>
  <c r="AM219" i="14"/>
  <c r="AN219" i="14"/>
  <c r="AO219" i="14"/>
  <c r="AP219" i="14"/>
  <c r="AQ219" i="14"/>
  <c r="AR219" i="14"/>
  <c r="AS219" i="14"/>
  <c r="AT219" i="14"/>
  <c r="AU219" i="14"/>
  <c r="AV219" i="14"/>
  <c r="AW219" i="14"/>
  <c r="AX219" i="14"/>
  <c r="AY219" i="14"/>
  <c r="AZ219" i="14"/>
  <c r="BA219" i="14"/>
  <c r="BB219" i="14"/>
  <c r="BC219" i="14"/>
  <c r="BD219" i="14"/>
  <c r="BE219" i="14"/>
  <c r="BF219" i="14"/>
  <c r="BG219" i="14"/>
  <c r="BH219" i="14"/>
  <c r="BI219" i="14"/>
  <c r="BJ219" i="14"/>
  <c r="BK219" i="14"/>
  <c r="AM225" i="14"/>
  <c r="AN225" i="14"/>
  <c r="AO225" i="14"/>
  <c r="AP225" i="14"/>
  <c r="AQ225" i="14"/>
  <c r="AR225" i="14"/>
  <c r="AS225" i="14"/>
  <c r="AT225" i="14"/>
  <c r="AU225" i="14"/>
  <c r="AV225" i="14"/>
  <c r="AW225" i="14"/>
  <c r="AX225" i="14"/>
  <c r="AY225" i="14"/>
  <c r="AZ225" i="14"/>
  <c r="BA225" i="14"/>
  <c r="BB225" i="14"/>
  <c r="BC225" i="14"/>
  <c r="BD225" i="14"/>
  <c r="BE225" i="14"/>
  <c r="BF225" i="14"/>
  <c r="BG225" i="14"/>
  <c r="BH225" i="14"/>
  <c r="BI225" i="14"/>
  <c r="BJ225" i="14"/>
  <c r="BK22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Y21" i="14"/>
  <c r="AZ21" i="14"/>
  <c r="BA21" i="14"/>
  <c r="BB21" i="14"/>
  <c r="BC21" i="14"/>
  <c r="BD21" i="14"/>
  <c r="BE21" i="14"/>
  <c r="BF21" i="14"/>
  <c r="BG21" i="14"/>
  <c r="BH21" i="14"/>
  <c r="BI21" i="14"/>
  <c r="BJ21" i="14"/>
  <c r="BK21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AZ27" i="14"/>
  <c r="BA27" i="14"/>
  <c r="BB27" i="14"/>
  <c r="BC27" i="14"/>
  <c r="BD27" i="14"/>
  <c r="BE27" i="14"/>
  <c r="BF27" i="14"/>
  <c r="BG27" i="14"/>
  <c r="BH27" i="14"/>
  <c r="BI27" i="14"/>
  <c r="BJ27" i="14"/>
  <c r="BK27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Y33" i="14"/>
  <c r="AZ33" i="14"/>
  <c r="BA33" i="14"/>
  <c r="BB33" i="14"/>
  <c r="BC33" i="14"/>
  <c r="BD33" i="14"/>
  <c r="BE33" i="14"/>
  <c r="BF33" i="14"/>
  <c r="BG33" i="14"/>
  <c r="BH33" i="14"/>
  <c r="BI33" i="14"/>
  <c r="BJ33" i="14"/>
  <c r="BK33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AZ39" i="14"/>
  <c r="BA39" i="14"/>
  <c r="BB39" i="14"/>
  <c r="BC39" i="14"/>
  <c r="BD39" i="14"/>
  <c r="BE39" i="14"/>
  <c r="BF39" i="14"/>
  <c r="BG39" i="14"/>
  <c r="BH39" i="14"/>
  <c r="BI39" i="14"/>
  <c r="BJ39" i="14"/>
  <c r="BK39" i="14"/>
  <c r="AM45" i="14"/>
  <c r="AN45" i="14"/>
  <c r="AO45" i="14"/>
  <c r="AP45" i="14"/>
  <c r="AQ45" i="14"/>
  <c r="AR45" i="14"/>
  <c r="AS45" i="14"/>
  <c r="AT45" i="14"/>
  <c r="AU45" i="14"/>
  <c r="AV45" i="14"/>
  <c r="AW45" i="14"/>
  <c r="AX45" i="14"/>
  <c r="AY45" i="14"/>
  <c r="AZ45" i="14"/>
  <c r="BA45" i="14"/>
  <c r="BB45" i="14"/>
  <c r="BC45" i="14"/>
  <c r="BD45" i="14"/>
  <c r="BE45" i="14"/>
  <c r="BF45" i="14"/>
  <c r="BG45" i="14"/>
  <c r="BH45" i="14"/>
  <c r="BI45" i="14"/>
  <c r="BJ45" i="14"/>
  <c r="BK45" i="14"/>
  <c r="AM51" i="14"/>
  <c r="AN51" i="14"/>
  <c r="AO51" i="14"/>
  <c r="AP51" i="14"/>
  <c r="AQ51" i="14"/>
  <c r="AR51" i="14"/>
  <c r="AS51" i="14"/>
  <c r="AT51" i="14"/>
  <c r="AU51" i="14"/>
  <c r="AV51" i="14"/>
  <c r="AW51" i="14"/>
  <c r="AX51" i="14"/>
  <c r="AY51" i="14"/>
  <c r="AZ51" i="14"/>
  <c r="BA51" i="14"/>
  <c r="BB51" i="14"/>
  <c r="BC51" i="14"/>
  <c r="BD51" i="14"/>
  <c r="BE51" i="14"/>
  <c r="BF51" i="14"/>
  <c r="BG51" i="14"/>
  <c r="BH51" i="14"/>
  <c r="BI51" i="14"/>
  <c r="BJ51" i="14"/>
  <c r="BK51" i="14"/>
  <c r="AM57" i="14"/>
  <c r="AN57" i="14"/>
  <c r="AO57" i="14"/>
  <c r="AP57" i="14"/>
  <c r="AQ57" i="14"/>
  <c r="AR57" i="14"/>
  <c r="AS57" i="14"/>
  <c r="AT57" i="14"/>
  <c r="AU57" i="14"/>
  <c r="AV57" i="14"/>
  <c r="AW57" i="14"/>
  <c r="AX57" i="14"/>
  <c r="AY57" i="14"/>
  <c r="AZ57" i="14"/>
  <c r="BA57" i="14"/>
  <c r="BB57" i="14"/>
  <c r="BC57" i="14"/>
  <c r="BD57" i="14"/>
  <c r="BE57" i="14"/>
  <c r="BF57" i="14"/>
  <c r="BG57" i="14"/>
  <c r="BH57" i="14"/>
  <c r="BI57" i="14"/>
  <c r="BJ57" i="14"/>
  <c r="BK57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AZ63" i="14"/>
  <c r="BA63" i="14"/>
  <c r="BB63" i="14"/>
  <c r="BC63" i="14"/>
  <c r="BD63" i="14"/>
  <c r="BE63" i="14"/>
  <c r="BF63" i="14"/>
  <c r="BG63" i="14"/>
  <c r="BH63" i="14"/>
  <c r="BI63" i="14"/>
  <c r="BJ63" i="14"/>
  <c r="BK63" i="14"/>
  <c r="AM69" i="14"/>
  <c r="AN69" i="14"/>
  <c r="AO69" i="14"/>
  <c r="AP69" i="14"/>
  <c r="AQ69" i="14"/>
  <c r="AR69" i="14"/>
  <c r="AS69" i="14"/>
  <c r="AT69" i="14"/>
  <c r="AU69" i="14"/>
  <c r="AV69" i="14"/>
  <c r="AW69" i="14"/>
  <c r="AX69" i="14"/>
  <c r="AY69" i="14"/>
  <c r="AZ69" i="14"/>
  <c r="BA69" i="14"/>
  <c r="BB69" i="14"/>
  <c r="BC69" i="14"/>
  <c r="BD69" i="14"/>
  <c r="BE69" i="14"/>
  <c r="BF69" i="14"/>
  <c r="BG69" i="14"/>
  <c r="BH69" i="14"/>
  <c r="BI69" i="14"/>
  <c r="BJ69" i="14"/>
  <c r="BK69" i="14"/>
  <c r="AM75" i="14"/>
  <c r="AN75" i="14"/>
  <c r="AO75" i="14"/>
  <c r="AP75" i="14"/>
  <c r="AQ75" i="14"/>
  <c r="AR75" i="14"/>
  <c r="AS75" i="14"/>
  <c r="AT75" i="14"/>
  <c r="AU75" i="14"/>
  <c r="AV75" i="14"/>
  <c r="AW75" i="14"/>
  <c r="AX75" i="14"/>
  <c r="AY75" i="14"/>
  <c r="AZ75" i="14"/>
  <c r="BA75" i="14"/>
  <c r="BB75" i="14"/>
  <c r="BC75" i="14"/>
  <c r="BD75" i="14"/>
  <c r="BE75" i="14"/>
  <c r="BF75" i="14"/>
  <c r="BG75" i="14"/>
  <c r="BH75" i="14"/>
  <c r="BI75" i="14"/>
  <c r="BJ75" i="14"/>
  <c r="BK75" i="14"/>
  <c r="AM81" i="14"/>
  <c r="AN81" i="14"/>
  <c r="AO81" i="14"/>
  <c r="AP81" i="14"/>
  <c r="AQ81" i="14"/>
  <c r="AR81" i="14"/>
  <c r="AS81" i="14"/>
  <c r="AT81" i="14"/>
  <c r="AU81" i="14"/>
  <c r="AV81" i="14"/>
  <c r="AW81" i="14"/>
  <c r="AX81" i="14"/>
  <c r="AY81" i="14"/>
  <c r="AZ81" i="14"/>
  <c r="BA81" i="14"/>
  <c r="BB81" i="14"/>
  <c r="BC81" i="14"/>
  <c r="BD81" i="14"/>
  <c r="BE81" i="14"/>
  <c r="BF81" i="14"/>
  <c r="BG81" i="14"/>
  <c r="BH81" i="14"/>
  <c r="BI81" i="14"/>
  <c r="BJ81" i="14"/>
  <c r="BK81" i="14"/>
  <c r="AM87" i="14"/>
  <c r="AN87" i="14"/>
  <c r="AO87" i="14"/>
  <c r="AP87" i="14"/>
  <c r="AQ87" i="14"/>
  <c r="AR87" i="14"/>
  <c r="AS87" i="14"/>
  <c r="AT87" i="14"/>
  <c r="AU87" i="14"/>
  <c r="AV87" i="14"/>
  <c r="AW87" i="14"/>
  <c r="AX87" i="14"/>
  <c r="AY87" i="14"/>
  <c r="AZ87" i="14"/>
  <c r="BA87" i="14"/>
  <c r="BB87" i="14"/>
  <c r="BC87" i="14"/>
  <c r="BD87" i="14"/>
  <c r="BE87" i="14"/>
  <c r="BF87" i="14"/>
  <c r="BG87" i="14"/>
  <c r="BH87" i="14"/>
  <c r="BI87" i="14"/>
  <c r="BJ87" i="14"/>
  <c r="BK87" i="14"/>
  <c r="AM93" i="14"/>
  <c r="AN93" i="14"/>
  <c r="AO93" i="14"/>
  <c r="AP93" i="14"/>
  <c r="AQ93" i="14"/>
  <c r="AR93" i="14"/>
  <c r="AS93" i="14"/>
  <c r="AT93" i="14"/>
  <c r="AU93" i="14"/>
  <c r="AV93" i="14"/>
  <c r="AW93" i="14"/>
  <c r="AX93" i="14"/>
  <c r="AY93" i="14"/>
  <c r="AZ93" i="14"/>
  <c r="BA93" i="14"/>
  <c r="BB93" i="14"/>
  <c r="BC93" i="14"/>
  <c r="BD93" i="14"/>
  <c r="BE93" i="14"/>
  <c r="BF93" i="14"/>
  <c r="BG93" i="14"/>
  <c r="BH93" i="14"/>
  <c r="BI93" i="14"/>
  <c r="BJ93" i="14"/>
  <c r="BK93" i="14"/>
  <c r="AM99" i="14"/>
  <c r="AN99" i="14"/>
  <c r="AO99" i="14"/>
  <c r="AP99" i="14"/>
  <c r="AQ99" i="14"/>
  <c r="AR99" i="14"/>
  <c r="AS99" i="14"/>
  <c r="AT99" i="14"/>
  <c r="AU99" i="14"/>
  <c r="AV99" i="14"/>
  <c r="AW99" i="14"/>
  <c r="AX99" i="14"/>
  <c r="AY99" i="14"/>
  <c r="AZ99" i="14"/>
  <c r="BA99" i="14"/>
  <c r="BB99" i="14"/>
  <c r="BC99" i="14"/>
  <c r="BD99" i="14"/>
  <c r="BE99" i="14"/>
  <c r="BF99" i="14"/>
  <c r="BG99" i="14"/>
  <c r="BH99" i="14"/>
  <c r="BI99" i="14"/>
  <c r="BJ99" i="14"/>
  <c r="BK99" i="14"/>
  <c r="AM105" i="14"/>
  <c r="AN105" i="14"/>
  <c r="AO105" i="14"/>
  <c r="AP105" i="14"/>
  <c r="AQ105" i="14"/>
  <c r="AR105" i="14"/>
  <c r="AS105" i="14"/>
  <c r="AT105" i="14"/>
  <c r="AU105" i="14"/>
  <c r="AV105" i="14"/>
  <c r="AW105" i="14"/>
  <c r="AX105" i="14"/>
  <c r="AY105" i="14"/>
  <c r="AZ105" i="14"/>
  <c r="BA105" i="14"/>
  <c r="BB105" i="14"/>
  <c r="BC105" i="14"/>
  <c r="BD105" i="14"/>
  <c r="BE105" i="14"/>
  <c r="BF105" i="14"/>
  <c r="BG105" i="14"/>
  <c r="BH105" i="14"/>
  <c r="BI105" i="14"/>
  <c r="BJ105" i="14"/>
  <c r="BK105" i="14"/>
  <c r="AM111" i="14"/>
  <c r="AN111" i="14"/>
  <c r="AO111" i="14"/>
  <c r="AP111" i="14"/>
  <c r="AQ111" i="14"/>
  <c r="AR111" i="14"/>
  <c r="AS111" i="14"/>
  <c r="AT111" i="14"/>
  <c r="AU111" i="14"/>
  <c r="AV111" i="14"/>
  <c r="AW111" i="14"/>
  <c r="AX111" i="14"/>
  <c r="AY111" i="14"/>
  <c r="AZ111" i="14"/>
  <c r="BA111" i="14"/>
  <c r="BB111" i="14"/>
  <c r="BC111" i="14"/>
  <c r="BD111" i="14"/>
  <c r="BE111" i="14"/>
  <c r="BF111" i="14"/>
  <c r="BG111" i="14"/>
  <c r="BH111" i="14"/>
  <c r="BI111" i="14"/>
  <c r="BJ111" i="14"/>
  <c r="BK111" i="14"/>
  <c r="AM117" i="14"/>
  <c r="AN117" i="14"/>
  <c r="AO117" i="14"/>
  <c r="AP117" i="14"/>
  <c r="AQ117" i="14"/>
  <c r="AR117" i="14"/>
  <c r="AS117" i="14"/>
  <c r="AT117" i="14"/>
  <c r="AU117" i="14"/>
  <c r="AV117" i="14"/>
  <c r="AW117" i="14"/>
  <c r="AX117" i="14"/>
  <c r="AY117" i="14"/>
  <c r="AZ117" i="14"/>
  <c r="BA117" i="14"/>
  <c r="BB117" i="14"/>
  <c r="BC117" i="14"/>
  <c r="BD117" i="14"/>
  <c r="BE117" i="14"/>
  <c r="BF117" i="14"/>
  <c r="BG117" i="14"/>
  <c r="BH117" i="14"/>
  <c r="BI117" i="14"/>
  <c r="BJ117" i="14"/>
  <c r="BK117" i="14"/>
  <c r="AM123" i="14"/>
  <c r="AN123" i="14"/>
  <c r="AO123" i="14"/>
  <c r="AP123" i="14"/>
  <c r="AQ123" i="14"/>
  <c r="AR123" i="14"/>
  <c r="AS123" i="14"/>
  <c r="AT123" i="14"/>
  <c r="AU123" i="14"/>
  <c r="AV123" i="14"/>
  <c r="AW123" i="14"/>
  <c r="AX123" i="14"/>
  <c r="AY123" i="14"/>
  <c r="AZ123" i="14"/>
  <c r="BA123" i="14"/>
  <c r="BB123" i="14"/>
  <c r="BC123" i="14"/>
  <c r="BD123" i="14"/>
  <c r="BE123" i="14"/>
  <c r="BF123" i="14"/>
  <c r="BG123" i="14"/>
  <c r="BH123" i="14"/>
  <c r="BI123" i="14"/>
  <c r="BJ123" i="14"/>
  <c r="BK123" i="14"/>
  <c r="AM129" i="14"/>
  <c r="AN129" i="14"/>
  <c r="AO129" i="14"/>
  <c r="AP129" i="14"/>
  <c r="AQ129" i="14"/>
  <c r="AR129" i="14"/>
  <c r="AS129" i="14"/>
  <c r="AT129" i="14"/>
  <c r="AU129" i="14"/>
  <c r="AV129" i="14"/>
  <c r="AW129" i="14"/>
  <c r="AX129" i="14"/>
  <c r="AY129" i="14"/>
  <c r="AZ129" i="14"/>
  <c r="BA129" i="14"/>
  <c r="BB129" i="14"/>
  <c r="BC129" i="14"/>
  <c r="BD129" i="14"/>
  <c r="BE129" i="14"/>
  <c r="BF129" i="14"/>
  <c r="BG129" i="14"/>
  <c r="BH129" i="14"/>
  <c r="BI129" i="14"/>
  <c r="BJ129" i="14"/>
  <c r="BK129" i="14"/>
  <c r="AM135" i="14"/>
  <c r="AN135" i="14"/>
  <c r="AO135" i="14"/>
  <c r="AP135" i="14"/>
  <c r="AQ135" i="14"/>
  <c r="AR135" i="14"/>
  <c r="AS135" i="14"/>
  <c r="AT135" i="14"/>
  <c r="AU135" i="14"/>
  <c r="AV135" i="14"/>
  <c r="AW135" i="14"/>
  <c r="AX135" i="14"/>
  <c r="AY135" i="14"/>
  <c r="AZ135" i="14"/>
  <c r="BA135" i="14"/>
  <c r="BB135" i="14"/>
  <c r="BC135" i="14"/>
  <c r="BD135" i="14"/>
  <c r="BE135" i="14"/>
  <c r="BF135" i="14"/>
  <c r="BG135" i="14"/>
  <c r="BH135" i="14"/>
  <c r="BI135" i="14"/>
  <c r="BJ135" i="14"/>
  <c r="BK135" i="14"/>
  <c r="AM141" i="14"/>
  <c r="AN141" i="14"/>
  <c r="AO141" i="14"/>
  <c r="AP141" i="14"/>
  <c r="AQ141" i="14"/>
  <c r="AR141" i="14"/>
  <c r="AS141" i="14"/>
  <c r="AT141" i="14"/>
  <c r="AU141" i="14"/>
  <c r="AV141" i="14"/>
  <c r="AW141" i="14"/>
  <c r="AX141" i="14"/>
  <c r="AY141" i="14"/>
  <c r="AZ141" i="14"/>
  <c r="BA141" i="14"/>
  <c r="BB141" i="14"/>
  <c r="BC141" i="14"/>
  <c r="BD141" i="14"/>
  <c r="BE141" i="14"/>
  <c r="BF141" i="14"/>
  <c r="BG141" i="14"/>
  <c r="BH141" i="14"/>
  <c r="BI141" i="14"/>
  <c r="BJ141" i="14"/>
  <c r="BK141" i="14"/>
  <c r="AN9" i="14"/>
  <c r="AS9" i="14"/>
  <c r="BH9" i="14"/>
  <c r="AO9" i="14"/>
  <c r="AT9" i="14"/>
  <c r="BI9" i="14"/>
  <c r="AP9" i="14"/>
  <c r="AU9" i="14"/>
  <c r="BJ9" i="14"/>
  <c r="AQ9" i="14"/>
  <c r="AV9" i="14"/>
  <c r="BK9" i="14"/>
  <c r="AM9" i="14"/>
  <c r="AR9" i="14"/>
  <c r="BG9" i="14"/>
  <c r="BF9" i="14"/>
  <c r="BE9" i="14"/>
  <c r="BD9" i="14"/>
  <c r="BC9" i="14"/>
  <c r="BB9" i="14"/>
  <c r="BA9" i="14"/>
  <c r="AZ9" i="14"/>
  <c r="AY9" i="14"/>
  <c r="AX9" i="14"/>
  <c r="AW9" i="14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26" i="13"/>
  <c r="B26" i="13"/>
  <c r="A27" i="13"/>
  <c r="B27" i="13"/>
  <c r="A28" i="13"/>
  <c r="B28" i="13"/>
  <c r="A29" i="13"/>
  <c r="B29" i="13"/>
  <c r="A30" i="13"/>
  <c r="B30" i="13"/>
  <c r="A31" i="13"/>
  <c r="B31" i="13"/>
  <c r="A32" i="13"/>
  <c r="B32" i="13"/>
  <c r="A33" i="13"/>
  <c r="B33" i="13"/>
  <c r="A34" i="13"/>
  <c r="B34" i="13"/>
  <c r="A35" i="13"/>
  <c r="B35" i="13"/>
  <c r="A36" i="13"/>
  <c r="B36" i="13"/>
  <c r="A37" i="13"/>
  <c r="B37" i="13"/>
  <c r="A38" i="13"/>
  <c r="B38" i="13"/>
  <c r="A39" i="13"/>
  <c r="B39" i="13"/>
  <c r="A40" i="13"/>
  <c r="B40" i="13"/>
  <c r="A41" i="13"/>
  <c r="B41" i="13"/>
  <c r="A42" i="13"/>
  <c r="B42" i="13"/>
  <c r="A43" i="13"/>
  <c r="B43" i="13"/>
  <c r="A44" i="13"/>
  <c r="B44" i="13"/>
  <c r="A45" i="13"/>
  <c r="B45" i="13"/>
  <c r="A46" i="13"/>
  <c r="A47" i="13"/>
  <c r="A48" i="13"/>
  <c r="A49" i="13"/>
  <c r="A50" i="13"/>
  <c r="A51" i="13"/>
  <c r="A52" i="13"/>
  <c r="B52" i="13"/>
  <c r="A53" i="13"/>
  <c r="B53" i="13"/>
  <c r="A54" i="13"/>
  <c r="B54" i="13"/>
  <c r="A55" i="13"/>
  <c r="B55" i="13"/>
  <c r="A56" i="13"/>
  <c r="B56" i="13"/>
  <c r="A57" i="13"/>
  <c r="B57" i="13"/>
  <c r="A58" i="13"/>
  <c r="B58" i="13"/>
  <c r="A59" i="13"/>
  <c r="B59" i="13"/>
  <c r="A60" i="13"/>
  <c r="B60" i="13"/>
  <c r="A61" i="13"/>
  <c r="B61" i="13"/>
  <c r="A62" i="13"/>
  <c r="B62" i="13"/>
  <c r="A63" i="13"/>
  <c r="B63" i="13"/>
  <c r="A64" i="13"/>
  <c r="B64" i="13"/>
  <c r="A65" i="13"/>
  <c r="B65" i="13"/>
  <c r="A66" i="13"/>
  <c r="B66" i="13"/>
  <c r="A67" i="13"/>
  <c r="B67" i="13"/>
  <c r="A68" i="13"/>
  <c r="B68" i="13"/>
  <c r="A69" i="13"/>
  <c r="B69" i="13"/>
  <c r="A70" i="13"/>
  <c r="B70" i="13"/>
  <c r="A71" i="13"/>
  <c r="B71" i="13"/>
  <c r="A72" i="13"/>
  <c r="B72" i="13"/>
  <c r="A73" i="13"/>
  <c r="B73" i="13"/>
  <c r="A74" i="13"/>
  <c r="B74" i="13"/>
  <c r="A75" i="13"/>
  <c r="B75" i="13"/>
  <c r="A76" i="13"/>
  <c r="B76" i="13"/>
  <c r="A77" i="13"/>
  <c r="B77" i="13"/>
  <c r="A78" i="13"/>
  <c r="B78" i="13"/>
  <c r="A79" i="13"/>
  <c r="B79" i="13"/>
  <c r="A80" i="13"/>
  <c r="B80" i="13"/>
  <c r="A81" i="13"/>
  <c r="B81" i="13"/>
  <c r="A82" i="13"/>
  <c r="B82" i="13"/>
  <c r="A83" i="13"/>
  <c r="B83" i="13"/>
  <c r="A84" i="13"/>
  <c r="B84" i="13"/>
  <c r="A85" i="13"/>
  <c r="B85" i="13"/>
  <c r="A86" i="13"/>
  <c r="B86" i="13"/>
  <c r="A87" i="13"/>
  <c r="B87" i="13"/>
  <c r="A88" i="13"/>
  <c r="B88" i="13"/>
  <c r="A89" i="13"/>
  <c r="B89" i="13"/>
  <c r="A90" i="13"/>
  <c r="B90" i="13"/>
  <c r="A91" i="13"/>
  <c r="B91" i="13"/>
  <c r="A92" i="13"/>
  <c r="B92" i="13"/>
  <c r="A93" i="13"/>
  <c r="B93" i="13"/>
  <c r="A94" i="13"/>
  <c r="B94" i="13"/>
  <c r="A95" i="13"/>
  <c r="B95" i="13"/>
  <c r="A96" i="13"/>
  <c r="B96" i="13"/>
  <c r="A97" i="13"/>
  <c r="B97" i="13"/>
  <c r="A98" i="13"/>
  <c r="B98" i="13"/>
  <c r="A99" i="13"/>
  <c r="B99" i="13"/>
  <c r="A100" i="13"/>
  <c r="B100" i="13"/>
  <c r="A101" i="13"/>
  <c r="B101" i="13"/>
  <c r="A102" i="13"/>
  <c r="B102" i="13"/>
  <c r="A103" i="13"/>
  <c r="B103" i="13"/>
  <c r="A104" i="13"/>
  <c r="B104" i="13"/>
  <c r="A105" i="13"/>
  <c r="B105" i="13"/>
  <c r="A106" i="13"/>
  <c r="B106" i="13"/>
  <c r="A107" i="13"/>
  <c r="B107" i="13"/>
  <c r="A108" i="13"/>
  <c r="B108" i="13"/>
  <c r="A109" i="13"/>
  <c r="B109" i="13"/>
  <c r="A110" i="13"/>
  <c r="B110" i="13"/>
  <c r="A111" i="13"/>
  <c r="B111" i="13"/>
  <c r="A112" i="13"/>
  <c r="B112" i="13"/>
  <c r="A113" i="13"/>
  <c r="B113" i="13"/>
  <c r="A114" i="13"/>
  <c r="B114" i="13"/>
  <c r="A115" i="13"/>
  <c r="B115" i="13"/>
  <c r="A116" i="13"/>
  <c r="B116" i="13"/>
  <c r="A117" i="13"/>
  <c r="B117" i="13"/>
  <c r="A118" i="13"/>
  <c r="B118" i="13"/>
  <c r="A119" i="13"/>
  <c r="B119" i="13"/>
  <c r="A120" i="13"/>
  <c r="B120" i="13"/>
  <c r="A121" i="13"/>
  <c r="B121" i="13"/>
  <c r="A122" i="13"/>
  <c r="B122" i="13"/>
  <c r="A123" i="13"/>
  <c r="B123" i="13"/>
  <c r="A124" i="13"/>
  <c r="B124" i="13"/>
  <c r="A125" i="13"/>
  <c r="B125" i="13"/>
  <c r="A126" i="13"/>
  <c r="B126" i="13"/>
  <c r="A127" i="13"/>
  <c r="B127" i="13"/>
  <c r="A128" i="13"/>
  <c r="B128" i="13"/>
  <c r="A129" i="13"/>
  <c r="B129" i="13"/>
  <c r="A130" i="13"/>
  <c r="B130" i="13"/>
  <c r="A131" i="13"/>
  <c r="B131" i="13"/>
  <c r="A132" i="13"/>
  <c r="B132" i="13"/>
  <c r="A133" i="13"/>
  <c r="B133" i="13"/>
  <c r="A134" i="13"/>
  <c r="B134" i="13"/>
  <c r="A135" i="13"/>
  <c r="B135" i="13"/>
  <c r="A136" i="13"/>
  <c r="B136" i="13"/>
  <c r="A137" i="13"/>
  <c r="B137" i="13"/>
  <c r="A138" i="13"/>
  <c r="B138" i="13"/>
  <c r="A139" i="13"/>
  <c r="B139" i="13"/>
  <c r="A140" i="13"/>
  <c r="B140" i="13"/>
  <c r="A141" i="13"/>
  <c r="B141" i="13"/>
  <c r="A142" i="13"/>
  <c r="B142" i="13"/>
  <c r="A143" i="13"/>
  <c r="B143" i="13"/>
  <c r="A144" i="13"/>
  <c r="A145" i="13"/>
  <c r="A146" i="13"/>
  <c r="A147" i="13"/>
  <c r="A148" i="13"/>
  <c r="A149" i="13"/>
  <c r="A150" i="13"/>
  <c r="A151" i="13"/>
  <c r="B151" i="13"/>
  <c r="A152" i="13"/>
  <c r="B152" i="13"/>
  <c r="A153" i="13"/>
  <c r="B153" i="13"/>
  <c r="A154" i="13"/>
  <c r="B154" i="13"/>
  <c r="A155" i="13"/>
  <c r="B155" i="13"/>
  <c r="A156" i="13"/>
  <c r="B156" i="13"/>
  <c r="A157" i="13"/>
  <c r="B157" i="13"/>
  <c r="A158" i="13"/>
  <c r="B158" i="13"/>
  <c r="A159" i="13"/>
  <c r="B159" i="13"/>
  <c r="A160" i="13"/>
  <c r="B160" i="13"/>
  <c r="A161" i="13"/>
  <c r="B161" i="13"/>
  <c r="A162" i="13"/>
  <c r="B162" i="13"/>
  <c r="A163" i="13"/>
  <c r="B163" i="13"/>
  <c r="A164" i="13"/>
  <c r="B164" i="13"/>
  <c r="A165" i="13"/>
  <c r="A166" i="13"/>
  <c r="A167" i="13"/>
  <c r="A168" i="13"/>
  <c r="A169" i="13"/>
  <c r="A170" i="13"/>
  <c r="A171" i="13"/>
  <c r="A172" i="13"/>
  <c r="B172" i="13"/>
  <c r="A173" i="13"/>
  <c r="B173" i="13"/>
  <c r="A174" i="13"/>
  <c r="B174" i="13"/>
  <c r="A175" i="13"/>
  <c r="B175" i="13"/>
  <c r="A176" i="13"/>
  <c r="B176" i="13"/>
  <c r="A177" i="13"/>
  <c r="B177" i="13"/>
  <c r="A178" i="13"/>
  <c r="B178" i="13"/>
  <c r="A179" i="13"/>
  <c r="B179" i="13"/>
  <c r="A180" i="13"/>
  <c r="B180" i="13"/>
  <c r="A181" i="13"/>
  <c r="B181" i="13"/>
  <c r="A182" i="13"/>
  <c r="B182" i="13"/>
  <c r="A183" i="13"/>
  <c r="B183" i="13"/>
  <c r="A184" i="13"/>
  <c r="B184" i="13"/>
  <c r="A185" i="13"/>
  <c r="B185" i="13"/>
  <c r="A186" i="13"/>
  <c r="B186" i="13"/>
  <c r="A187" i="13"/>
  <c r="B187" i="13"/>
  <c r="A188" i="13"/>
  <c r="B188" i="13"/>
  <c r="A189" i="13"/>
  <c r="B189" i="13"/>
  <c r="A190" i="13"/>
  <c r="B190" i="13"/>
  <c r="A191" i="13"/>
  <c r="B191" i="13"/>
  <c r="A192" i="13"/>
  <c r="B192" i="13"/>
  <c r="A193" i="13"/>
  <c r="B193" i="13"/>
  <c r="A194" i="13"/>
  <c r="B194" i="13"/>
  <c r="A195" i="13"/>
  <c r="B195" i="13"/>
  <c r="A196" i="13"/>
  <c r="B196" i="13"/>
  <c r="A197" i="13"/>
  <c r="B197" i="13"/>
  <c r="A198" i="13"/>
  <c r="B198" i="13"/>
  <c r="A199" i="13"/>
  <c r="B199" i="13"/>
  <c r="A200" i="13"/>
  <c r="B200" i="13"/>
  <c r="A201" i="13"/>
  <c r="B201" i="13"/>
  <c r="A202" i="13"/>
  <c r="B202" i="13"/>
  <c r="A203" i="13"/>
  <c r="B203" i="13"/>
  <c r="A204" i="13"/>
  <c r="B204" i="13"/>
  <c r="A205" i="13"/>
  <c r="B205" i="13"/>
  <c r="A206" i="13"/>
  <c r="B206" i="13"/>
  <c r="A207" i="13"/>
  <c r="B207" i="13"/>
  <c r="A208" i="13"/>
  <c r="B208" i="13"/>
  <c r="A209" i="13"/>
  <c r="B209" i="13"/>
  <c r="A210" i="13"/>
  <c r="B210" i="13"/>
  <c r="A211" i="13"/>
  <c r="B211" i="13"/>
  <c r="A212" i="13"/>
  <c r="B212" i="13"/>
  <c r="A213" i="13"/>
  <c r="B213" i="13"/>
  <c r="A214" i="13"/>
  <c r="B214" i="13"/>
  <c r="A215" i="13"/>
  <c r="B215" i="13"/>
  <c r="A216" i="13"/>
  <c r="B216" i="13"/>
  <c r="A217" i="13"/>
  <c r="B217" i="13"/>
  <c r="A218" i="13"/>
  <c r="B218" i="13"/>
  <c r="A219" i="13"/>
  <c r="B219" i="13"/>
  <c r="A220" i="13"/>
  <c r="B220" i="13"/>
  <c r="A221" i="13"/>
  <c r="B221" i="13"/>
  <c r="A222" i="13"/>
  <c r="B222" i="13"/>
  <c r="A223" i="13"/>
  <c r="B223" i="13"/>
  <c r="A224" i="13"/>
  <c r="B224" i="13"/>
  <c r="A225" i="13"/>
  <c r="B225" i="13"/>
  <c r="A226" i="13"/>
  <c r="B226" i="13"/>
  <c r="A227" i="13"/>
  <c r="B227" i="13"/>
  <c r="A228" i="13"/>
  <c r="B228" i="13"/>
  <c r="A229" i="13"/>
  <c r="B229" i="13"/>
  <c r="A230" i="13"/>
  <c r="B230" i="13"/>
  <c r="A231" i="13"/>
  <c r="B231" i="13"/>
  <c r="A232" i="13"/>
  <c r="B232" i="13"/>
  <c r="A233" i="13"/>
  <c r="B233" i="13"/>
  <c r="A234" i="13"/>
  <c r="B234" i="13"/>
  <c r="A235" i="13"/>
  <c r="B235" i="13"/>
  <c r="A236" i="13"/>
  <c r="B236" i="13"/>
  <c r="A237" i="13"/>
  <c r="B237" i="13"/>
  <c r="A238" i="13"/>
  <c r="B238" i="13"/>
  <c r="A239" i="13"/>
  <c r="B239" i="13"/>
  <c r="A240" i="13"/>
  <c r="A241" i="13"/>
  <c r="A242" i="13"/>
  <c r="A243" i="13"/>
  <c r="A244" i="13"/>
  <c r="A245" i="13"/>
  <c r="A246" i="13"/>
  <c r="A247" i="13"/>
  <c r="B247" i="13"/>
  <c r="A248" i="13"/>
  <c r="B248" i="13"/>
  <c r="A249" i="13"/>
  <c r="B249" i="13"/>
  <c r="A250" i="13"/>
  <c r="B250" i="13"/>
  <c r="A251" i="13"/>
  <c r="B251" i="13"/>
  <c r="A252" i="13"/>
  <c r="B252" i="13"/>
  <c r="A253" i="13"/>
  <c r="B253" i="13"/>
  <c r="A254" i="13"/>
  <c r="B254" i="13"/>
  <c r="A255" i="13"/>
  <c r="B255" i="13"/>
  <c r="A256" i="13"/>
  <c r="B256" i="13"/>
  <c r="A257" i="13"/>
  <c r="B257" i="13"/>
  <c r="A258" i="13"/>
  <c r="B258" i="13"/>
  <c r="A259" i="13"/>
  <c r="B259" i="13"/>
  <c r="A260" i="13"/>
  <c r="B260" i="13"/>
  <c r="A261" i="13"/>
  <c r="B261" i="13"/>
  <c r="A262" i="13"/>
  <c r="B262" i="13"/>
  <c r="A263" i="13"/>
  <c r="B263" i="13"/>
  <c r="A264" i="13"/>
  <c r="B264" i="13"/>
  <c r="A265" i="13"/>
  <c r="B265" i="13"/>
  <c r="A266" i="13"/>
  <c r="B266" i="13"/>
  <c r="A267" i="13"/>
  <c r="B267" i="13"/>
  <c r="A268" i="13"/>
  <c r="B268" i="13"/>
  <c r="A269" i="13"/>
  <c r="B269" i="13"/>
  <c r="A270" i="13"/>
  <c r="B270" i="13"/>
  <c r="A271" i="13"/>
  <c r="B271" i="13"/>
  <c r="A272" i="13"/>
  <c r="B272" i="13"/>
  <c r="A273" i="13"/>
  <c r="B273" i="13"/>
  <c r="A274" i="13"/>
  <c r="B274" i="13"/>
  <c r="A275" i="13"/>
  <c r="B275" i="13"/>
  <c r="A276" i="13"/>
  <c r="B276" i="13"/>
  <c r="A277" i="13"/>
  <c r="B277" i="13"/>
  <c r="A278" i="13"/>
  <c r="A279" i="13"/>
  <c r="A280" i="13"/>
  <c r="A281" i="13"/>
  <c r="A282" i="13"/>
  <c r="A283" i="13"/>
  <c r="A284" i="13"/>
  <c r="A285" i="13"/>
  <c r="A286" i="13"/>
  <c r="B286" i="13"/>
  <c r="A287" i="13"/>
  <c r="B287" i="13"/>
  <c r="A288" i="13"/>
  <c r="B288" i="13"/>
  <c r="A289" i="13"/>
  <c r="B289" i="13"/>
  <c r="A290" i="13"/>
  <c r="B290" i="13"/>
  <c r="A291" i="13"/>
  <c r="B291" i="13"/>
  <c r="A292" i="13"/>
  <c r="B292" i="13"/>
  <c r="A293" i="13"/>
  <c r="B293" i="13"/>
  <c r="A294" i="13"/>
  <c r="B294" i="13"/>
  <c r="A295" i="13"/>
  <c r="B295" i="13"/>
  <c r="A296" i="13"/>
  <c r="B296" i="13"/>
  <c r="A297" i="13"/>
  <c r="B297" i="13"/>
  <c r="A298" i="13"/>
  <c r="B298" i="13"/>
  <c r="A299" i="13"/>
  <c r="B299" i="13"/>
  <c r="A300" i="13"/>
  <c r="B300" i="13"/>
  <c r="A301" i="13"/>
  <c r="B301" i="13"/>
  <c r="A302" i="13"/>
  <c r="B302" i="13"/>
  <c r="A303" i="13"/>
  <c r="B303" i="13"/>
  <c r="A304" i="13"/>
  <c r="B304" i="13"/>
  <c r="A305" i="13"/>
  <c r="B305" i="13"/>
  <c r="A306" i="13"/>
  <c r="B306" i="13"/>
  <c r="A307" i="13"/>
  <c r="B307" i="13"/>
  <c r="A308" i="13"/>
  <c r="B308" i="13"/>
  <c r="A309" i="13"/>
  <c r="B309" i="13"/>
  <c r="A310" i="13"/>
  <c r="B310" i="13"/>
  <c r="A311" i="13"/>
  <c r="B311" i="13"/>
  <c r="A312" i="13"/>
  <c r="B312" i="13"/>
  <c r="A313" i="13"/>
  <c r="B313" i="13"/>
  <c r="A314" i="13"/>
  <c r="B314" i="13"/>
  <c r="A315" i="13"/>
  <c r="B315" i="13"/>
  <c r="A316" i="13"/>
  <c r="B316" i="13"/>
  <c r="A317" i="13"/>
  <c r="B317" i="13"/>
  <c r="A318" i="13"/>
  <c r="B318" i="13"/>
  <c r="A319" i="13"/>
  <c r="B319" i="13"/>
  <c r="A320" i="13"/>
  <c r="B320" i="13"/>
  <c r="A321" i="13"/>
  <c r="B321" i="13"/>
  <c r="A322" i="13"/>
  <c r="B322" i="13"/>
  <c r="A323" i="13"/>
  <c r="B323" i="13"/>
  <c r="A324" i="13"/>
  <c r="B324" i="13"/>
  <c r="A325" i="13"/>
  <c r="B325" i="13"/>
  <c r="A326" i="13"/>
  <c r="B326" i="13"/>
  <c r="A327" i="13"/>
  <c r="B327" i="13"/>
  <c r="A328" i="13"/>
  <c r="B328" i="13"/>
  <c r="A329" i="13"/>
  <c r="B329" i="13"/>
  <c r="A330" i="13"/>
  <c r="B330" i="13"/>
  <c r="A331" i="13"/>
  <c r="B331" i="13"/>
  <c r="A332" i="13"/>
  <c r="B332" i="13"/>
  <c r="A333" i="13"/>
  <c r="B333" i="13"/>
  <c r="A334" i="13"/>
  <c r="B334" i="13"/>
  <c r="A335" i="13"/>
  <c r="B335" i="13"/>
  <c r="A336" i="13"/>
  <c r="B336" i="13"/>
  <c r="A337" i="13"/>
  <c r="B337" i="13"/>
  <c r="A338" i="13"/>
  <c r="B338" i="13"/>
  <c r="A339" i="13"/>
  <c r="B339" i="13"/>
  <c r="A340" i="13"/>
  <c r="B340" i="13"/>
  <c r="A341" i="13"/>
  <c r="B341" i="13"/>
  <c r="A342" i="13"/>
  <c r="B342" i="13"/>
  <c r="A343" i="13"/>
  <c r="B343" i="13"/>
  <c r="A344" i="13"/>
  <c r="B344" i="13"/>
  <c r="A345" i="13"/>
  <c r="B345" i="13"/>
  <c r="A346" i="13"/>
  <c r="B346" i="13"/>
  <c r="A347" i="13"/>
  <c r="B347" i="13"/>
  <c r="A348" i="13"/>
  <c r="B348" i="13"/>
  <c r="A349" i="13"/>
  <c r="B349" i="13"/>
  <c r="A350" i="13"/>
  <c r="B350" i="13"/>
  <c r="A351" i="13"/>
  <c r="B351" i="13"/>
  <c r="A352" i="13"/>
  <c r="B352" i="13"/>
  <c r="A353" i="13"/>
  <c r="B353" i="13"/>
  <c r="A354" i="13"/>
  <c r="B354" i="13"/>
  <c r="A355" i="13"/>
  <c r="B355" i="13"/>
  <c r="A356" i="13"/>
  <c r="B356" i="13"/>
  <c r="A357" i="13"/>
  <c r="B357" i="13"/>
  <c r="A358" i="13"/>
  <c r="B358" i="13"/>
  <c r="A359" i="13"/>
  <c r="B359" i="13"/>
  <c r="A360" i="13"/>
  <c r="B360" i="13"/>
  <c r="A361" i="13"/>
  <c r="B361" i="13"/>
  <c r="A362" i="13"/>
  <c r="B362" i="13"/>
  <c r="A363" i="13"/>
  <c r="B363" i="13"/>
  <c r="A364" i="13"/>
  <c r="B364" i="13"/>
  <c r="A365" i="13"/>
  <c r="B365" i="13"/>
  <c r="A366" i="13"/>
  <c r="B366" i="13"/>
  <c r="A367" i="13"/>
  <c r="B367" i="13"/>
  <c r="A368" i="13"/>
  <c r="B368" i="13"/>
  <c r="A369" i="13"/>
  <c r="B369" i="13"/>
  <c r="A370" i="13"/>
  <c r="B370" i="13"/>
  <c r="A371" i="13"/>
  <c r="B371" i="13"/>
  <c r="A372" i="13"/>
  <c r="B372" i="13"/>
  <c r="A373" i="13"/>
  <c r="B373" i="13"/>
  <c r="A374" i="13"/>
  <c r="B374" i="13"/>
  <c r="A375" i="13"/>
  <c r="B375" i="13"/>
  <c r="A376" i="13"/>
  <c r="B376" i="13"/>
  <c r="A377" i="13"/>
  <c r="B377" i="13"/>
  <c r="A378" i="13"/>
  <c r="B378" i="13"/>
  <c r="A379" i="13"/>
  <c r="B379" i="13"/>
  <c r="A380" i="13"/>
  <c r="B380" i="13"/>
  <c r="A381" i="13"/>
  <c r="B381" i="13"/>
  <c r="A382" i="13"/>
  <c r="B382" i="13"/>
  <c r="A383" i="13"/>
  <c r="B383" i="13"/>
  <c r="A384" i="13"/>
  <c r="B384" i="13"/>
  <c r="A385" i="13"/>
  <c r="B385" i="13"/>
  <c r="A386" i="13"/>
  <c r="B386" i="13"/>
  <c r="A387" i="13"/>
  <c r="B387" i="13"/>
  <c r="A388" i="13"/>
  <c r="B388" i="13"/>
  <c r="A389" i="13"/>
  <c r="B389" i="13"/>
  <c r="A390" i="13"/>
  <c r="B390" i="13"/>
  <c r="A391" i="13"/>
  <c r="B391" i="13"/>
  <c r="A392" i="13"/>
  <c r="B392" i="13"/>
  <c r="A393" i="13"/>
  <c r="B393" i="13"/>
  <c r="A394" i="13"/>
  <c r="B394" i="13"/>
  <c r="A395" i="13"/>
  <c r="B395" i="13"/>
  <c r="A396" i="13"/>
  <c r="B396" i="13"/>
  <c r="A397" i="13"/>
  <c r="B397" i="13"/>
  <c r="A398" i="13"/>
  <c r="B398" i="13"/>
  <c r="A399" i="13"/>
  <c r="B399" i="13"/>
  <c r="A400" i="13"/>
  <c r="B400" i="13"/>
  <c r="A401" i="13"/>
  <c r="B401" i="13"/>
  <c r="A402" i="13"/>
  <c r="B402" i="13"/>
  <c r="A403" i="13"/>
  <c r="B403" i="13"/>
  <c r="A404" i="13"/>
  <c r="B404" i="13"/>
  <c r="A405" i="13"/>
  <c r="B405" i="13"/>
  <c r="A406" i="13"/>
  <c r="B406" i="13"/>
  <c r="A407" i="13"/>
  <c r="B407" i="13"/>
  <c r="A408" i="13"/>
  <c r="B408" i="13"/>
  <c r="A409" i="13"/>
  <c r="B409" i="13"/>
  <c r="A410" i="13"/>
  <c r="B410" i="13"/>
  <c r="A411" i="13"/>
  <c r="B411" i="13"/>
  <c r="A412" i="13"/>
  <c r="B412" i="13"/>
  <c r="A413" i="13"/>
  <c r="B413" i="13"/>
  <c r="A414" i="13"/>
  <c r="B414" i="13"/>
  <c r="A415" i="13"/>
  <c r="B415" i="13"/>
  <c r="A416" i="13"/>
  <c r="B416" i="13"/>
  <c r="A417" i="13"/>
  <c r="B417" i="13"/>
  <c r="A418" i="13"/>
  <c r="B418" i="13"/>
  <c r="A419" i="13"/>
  <c r="B419" i="13"/>
  <c r="A420" i="13"/>
  <c r="B420" i="13"/>
  <c r="A421" i="13"/>
  <c r="B421" i="13"/>
  <c r="A422" i="13"/>
  <c r="B422" i="13"/>
  <c r="A423" i="13"/>
  <c r="B423" i="13"/>
  <c r="A424" i="13"/>
  <c r="B424" i="13"/>
  <c r="A425" i="13"/>
  <c r="B425" i="13"/>
  <c r="A426" i="13"/>
  <c r="B426" i="13"/>
  <c r="A427" i="13"/>
  <c r="B427" i="13"/>
  <c r="A428" i="13"/>
  <c r="B428" i="13"/>
  <c r="A429" i="13"/>
  <c r="B429" i="13"/>
  <c r="A430" i="13"/>
  <c r="B430" i="13"/>
  <c r="A431" i="13"/>
  <c r="B431" i="13"/>
  <c r="A432" i="13"/>
  <c r="B432" i="13"/>
  <c r="A433" i="13"/>
  <c r="B433" i="13"/>
  <c r="A434" i="13"/>
  <c r="B434" i="13"/>
  <c r="A435" i="13"/>
  <c r="B435" i="13"/>
  <c r="A436" i="13"/>
  <c r="B436" i="13"/>
  <c r="A437" i="13"/>
  <c r="B437" i="13"/>
  <c r="A438" i="13"/>
  <c r="B438" i="13"/>
  <c r="A439" i="13"/>
  <c r="B439" i="13"/>
  <c r="A440" i="13"/>
  <c r="B440" i="13"/>
  <c r="A441" i="13"/>
  <c r="B441" i="13"/>
  <c r="A442" i="13"/>
  <c r="B442" i="13"/>
  <c r="A443" i="13"/>
  <c r="B443" i="13"/>
  <c r="A444" i="13"/>
  <c r="B444" i="13"/>
  <c r="A445" i="13"/>
  <c r="B445" i="13"/>
  <c r="A446" i="13"/>
  <c r="B446" i="13"/>
  <c r="A447" i="13"/>
  <c r="B447" i="13"/>
  <c r="A448" i="13"/>
  <c r="B448" i="13"/>
  <c r="A449" i="13"/>
  <c r="B449" i="13"/>
  <c r="A450" i="13"/>
  <c r="B450" i="13"/>
  <c r="A451" i="13"/>
  <c r="B451" i="13"/>
  <c r="A452" i="13"/>
  <c r="B452" i="13"/>
  <c r="A453" i="13"/>
  <c r="B453" i="13"/>
  <c r="A454" i="13"/>
  <c r="B454" i="13"/>
  <c r="A455" i="13"/>
  <c r="B455" i="13"/>
  <c r="A456" i="13"/>
  <c r="B456" i="13"/>
  <c r="A457" i="13"/>
  <c r="B457" i="13"/>
  <c r="A458" i="13"/>
  <c r="B458" i="13"/>
  <c r="A459" i="13"/>
  <c r="B459" i="13"/>
  <c r="A460" i="13"/>
  <c r="B460" i="13"/>
  <c r="A461" i="13"/>
  <c r="B461" i="13"/>
  <c r="A462" i="13"/>
  <c r="B462" i="13"/>
  <c r="A463" i="13"/>
  <c r="B463" i="13"/>
  <c r="A464" i="13"/>
  <c r="B464" i="13"/>
  <c r="A465" i="13"/>
  <c r="B465" i="13"/>
  <c r="A466" i="13"/>
  <c r="B466" i="13"/>
  <c r="A467" i="13"/>
  <c r="B467" i="13"/>
  <c r="A468" i="13"/>
  <c r="B468" i="13"/>
  <c r="A469" i="13"/>
  <c r="B469" i="13"/>
  <c r="A470" i="13"/>
  <c r="B470" i="13"/>
  <c r="A471" i="13"/>
  <c r="B471" i="13"/>
  <c r="A472" i="13"/>
  <c r="B472" i="13"/>
  <c r="A473" i="13"/>
  <c r="B473" i="13"/>
  <c r="A474" i="13"/>
  <c r="B474" i="13"/>
  <c r="A475" i="13"/>
  <c r="B475" i="13"/>
  <c r="A476" i="13"/>
  <c r="B476" i="13"/>
  <c r="A477" i="13"/>
  <c r="B477" i="13"/>
  <c r="A478" i="13"/>
  <c r="B478" i="13"/>
  <c r="A479" i="13"/>
  <c r="B479" i="13"/>
  <c r="A480" i="13"/>
  <c r="B480" i="13"/>
  <c r="A481" i="13"/>
  <c r="B481" i="13"/>
  <c r="A482" i="13"/>
  <c r="B482" i="13"/>
  <c r="A483" i="13"/>
  <c r="B483" i="13"/>
  <c r="A484" i="13"/>
  <c r="B484" i="13"/>
  <c r="A485" i="13"/>
  <c r="B485" i="13"/>
  <c r="A486" i="13"/>
  <c r="B486" i="13"/>
  <c r="A487" i="13"/>
  <c r="B487" i="13"/>
  <c r="A488" i="13"/>
  <c r="B488" i="13"/>
  <c r="A489" i="13"/>
  <c r="B489" i="13"/>
  <c r="A490" i="13"/>
  <c r="B490" i="13"/>
  <c r="A491" i="13"/>
  <c r="B491" i="13"/>
  <c r="A492" i="13"/>
  <c r="B492" i="13"/>
  <c r="A493" i="13"/>
  <c r="B493" i="13"/>
  <c r="A494" i="13"/>
  <c r="B494" i="13"/>
  <c r="A495" i="13"/>
  <c r="B495" i="13"/>
  <c r="A496" i="13"/>
  <c r="B496" i="13"/>
  <c r="A497" i="13"/>
  <c r="B497" i="13"/>
  <c r="A498" i="13"/>
  <c r="B498" i="13"/>
  <c r="A499" i="13"/>
  <c r="B499" i="13"/>
  <c r="A500" i="13"/>
  <c r="B500" i="13"/>
  <c r="A501" i="13"/>
  <c r="B501" i="13"/>
  <c r="A502" i="13"/>
  <c r="B502" i="13"/>
  <c r="A503" i="13"/>
  <c r="B503" i="13"/>
  <c r="A504" i="13"/>
  <c r="B504" i="13"/>
  <c r="A505" i="13"/>
  <c r="B505" i="13"/>
  <c r="A506" i="13"/>
  <c r="B506" i="13"/>
  <c r="A507" i="13"/>
  <c r="B507" i="13"/>
  <c r="A508" i="13"/>
  <c r="B508" i="13"/>
  <c r="A509" i="13"/>
  <c r="B509" i="13"/>
  <c r="A510" i="13"/>
  <c r="B510" i="13"/>
  <c r="A511" i="13"/>
  <c r="B511" i="13"/>
  <c r="A512" i="13"/>
  <c r="B512" i="13"/>
  <c r="A513" i="13"/>
  <c r="B513" i="13"/>
  <c r="A514" i="13"/>
  <c r="B514" i="13"/>
  <c r="A515" i="13"/>
  <c r="B515" i="13"/>
  <c r="A516" i="13"/>
  <c r="B516" i="13"/>
  <c r="A517" i="13"/>
  <c r="B517" i="13"/>
  <c r="A518" i="13"/>
  <c r="B518" i="13"/>
  <c r="A519" i="13"/>
  <c r="B519" i="13"/>
  <c r="A520" i="13"/>
  <c r="B520" i="13"/>
  <c r="A521" i="13"/>
  <c r="B521" i="13"/>
  <c r="A522" i="13"/>
  <c r="B522" i="13"/>
  <c r="A523" i="13"/>
  <c r="B523" i="13"/>
  <c r="A524" i="13"/>
  <c r="B524" i="13"/>
  <c r="A525" i="13"/>
  <c r="B525" i="13"/>
  <c r="A526" i="13"/>
  <c r="B526" i="13"/>
  <c r="A527" i="13"/>
  <c r="B527" i="13"/>
  <c r="A528" i="13"/>
  <c r="B528" i="13"/>
  <c r="A529" i="13"/>
  <c r="B529" i="13"/>
  <c r="A530" i="13"/>
  <c r="B530" i="13"/>
  <c r="A531" i="13"/>
  <c r="B531" i="13"/>
  <c r="A532" i="13"/>
  <c r="B532" i="13"/>
  <c r="A533" i="13"/>
  <c r="B533" i="13"/>
  <c r="A534" i="13"/>
  <c r="B534" i="13"/>
  <c r="A535" i="13"/>
  <c r="B535" i="13"/>
  <c r="A536" i="13"/>
  <c r="B536" i="13"/>
  <c r="A537" i="13"/>
  <c r="B537" i="13"/>
  <c r="A538" i="13"/>
  <c r="B538" i="13"/>
  <c r="A539" i="13"/>
  <c r="B539" i="13"/>
  <c r="A540" i="13"/>
  <c r="B540" i="13"/>
  <c r="A541" i="13"/>
  <c r="B541" i="13"/>
  <c r="A542" i="13"/>
  <c r="B542" i="13"/>
  <c r="A543" i="13"/>
  <c r="B543" i="13"/>
  <c r="A544" i="13"/>
  <c r="B544" i="13"/>
  <c r="A545" i="13"/>
  <c r="B545" i="13"/>
  <c r="A546" i="13"/>
  <c r="B546" i="13"/>
  <c r="A547" i="13"/>
  <c r="B547" i="13"/>
  <c r="A548" i="13"/>
  <c r="B548" i="13"/>
  <c r="A549" i="13"/>
  <c r="B549" i="13"/>
  <c r="A550" i="13"/>
  <c r="B550" i="13"/>
  <c r="A551" i="13"/>
  <c r="B551" i="13"/>
  <c r="A552" i="13"/>
  <c r="B552" i="13"/>
  <c r="A553" i="13"/>
  <c r="B553" i="13"/>
  <c r="A554" i="13"/>
  <c r="B554" i="13"/>
  <c r="A555" i="13"/>
  <c r="B555" i="13"/>
  <c r="A556" i="13"/>
  <c r="B556" i="13"/>
  <c r="A557" i="13"/>
  <c r="B557" i="13"/>
  <c r="A558" i="13"/>
  <c r="B558" i="13"/>
  <c r="A559" i="13"/>
  <c r="B559" i="13"/>
  <c r="A560" i="13"/>
  <c r="B560" i="13"/>
  <c r="A561" i="13"/>
  <c r="B561" i="13"/>
  <c r="A562" i="13"/>
  <c r="B562" i="13"/>
  <c r="A563" i="13"/>
  <c r="B563" i="13"/>
  <c r="A564" i="13"/>
  <c r="B564" i="13"/>
  <c r="A565" i="13"/>
  <c r="B565" i="13"/>
  <c r="A566" i="13"/>
  <c r="B566" i="13"/>
  <c r="A567" i="13"/>
  <c r="B567" i="13"/>
  <c r="A568" i="13"/>
  <c r="B568" i="13"/>
  <c r="A569" i="13"/>
  <c r="B569" i="13"/>
  <c r="A570" i="13"/>
  <c r="B570" i="13"/>
  <c r="A571" i="13"/>
  <c r="B571" i="13"/>
  <c r="A572" i="13"/>
  <c r="B572" i="13"/>
  <c r="A573" i="13"/>
  <c r="B573" i="13"/>
  <c r="A574" i="13"/>
  <c r="B574" i="13"/>
  <c r="A575" i="13"/>
  <c r="B575" i="13"/>
  <c r="A576" i="13"/>
  <c r="B576" i="13"/>
  <c r="A577" i="13"/>
  <c r="B577" i="13"/>
  <c r="A578" i="13"/>
  <c r="B578" i="13"/>
  <c r="A579" i="13"/>
  <c r="B579" i="13"/>
  <c r="A580" i="13"/>
  <c r="B580" i="13"/>
  <c r="A581" i="13"/>
  <c r="B581" i="13"/>
  <c r="A582" i="13"/>
  <c r="B582" i="13"/>
  <c r="A583" i="13"/>
  <c r="B583" i="13"/>
  <c r="A584" i="13"/>
  <c r="B584" i="13"/>
  <c r="A585" i="13"/>
  <c r="B585" i="13"/>
  <c r="A586" i="13"/>
  <c r="B586" i="13"/>
  <c r="A587" i="13"/>
  <c r="B587" i="13"/>
  <c r="A588" i="13"/>
  <c r="B588" i="13"/>
  <c r="A589" i="13"/>
  <c r="B589" i="13"/>
  <c r="A590" i="13"/>
  <c r="B590" i="13"/>
  <c r="A591" i="13"/>
  <c r="B591" i="13"/>
  <c r="A592" i="13"/>
  <c r="B592" i="13"/>
  <c r="A593" i="13"/>
  <c r="B593" i="13"/>
  <c r="A594" i="13"/>
  <c r="B594" i="13"/>
  <c r="A595" i="13"/>
  <c r="B595" i="13"/>
  <c r="A596" i="13"/>
  <c r="B596" i="13"/>
  <c r="A597" i="13"/>
  <c r="B597" i="13"/>
  <c r="A598" i="13"/>
  <c r="B598" i="13"/>
  <c r="A599" i="13"/>
  <c r="B599" i="13"/>
  <c r="A600" i="13"/>
  <c r="B600" i="13"/>
  <c r="A601" i="13"/>
  <c r="B601" i="13"/>
  <c r="A602" i="13"/>
  <c r="B602" i="13"/>
  <c r="A603" i="13"/>
  <c r="B603" i="13"/>
  <c r="A604" i="13"/>
  <c r="B604" i="13"/>
  <c r="A605" i="13"/>
  <c r="B605" i="13"/>
  <c r="A606" i="13"/>
  <c r="B606" i="13"/>
  <c r="A607" i="13"/>
  <c r="B607" i="13"/>
  <c r="A608" i="13"/>
  <c r="B608" i="13"/>
  <c r="A609" i="13"/>
  <c r="B609" i="13"/>
  <c r="A610" i="13"/>
  <c r="B610" i="13"/>
  <c r="A611" i="13"/>
  <c r="B611" i="13"/>
  <c r="A612" i="13"/>
  <c r="B612" i="13"/>
  <c r="A613" i="13"/>
  <c r="B613" i="13"/>
  <c r="A614" i="13"/>
  <c r="B614" i="13"/>
  <c r="A615" i="13"/>
  <c r="B615" i="13"/>
  <c r="A616" i="13"/>
  <c r="B616" i="13"/>
  <c r="A617" i="13"/>
  <c r="B617" i="13"/>
  <c r="A618" i="13"/>
  <c r="B618" i="13"/>
  <c r="A619" i="13"/>
  <c r="B619" i="13"/>
  <c r="A620" i="13"/>
  <c r="B620" i="13"/>
  <c r="A621" i="13"/>
  <c r="B621" i="13"/>
  <c r="A622" i="13"/>
  <c r="B622" i="13"/>
  <c r="A623" i="13"/>
  <c r="B623" i="13"/>
  <c r="A624" i="13"/>
  <c r="B624" i="13"/>
  <c r="A625" i="13"/>
  <c r="B625" i="13"/>
  <c r="A626" i="13"/>
  <c r="B626" i="13"/>
  <c r="A627" i="13"/>
  <c r="B627" i="13"/>
  <c r="A628" i="13"/>
  <c r="B628" i="13"/>
  <c r="A629" i="13"/>
  <c r="B629" i="13"/>
  <c r="A630" i="13"/>
  <c r="B630" i="13"/>
  <c r="A631" i="13"/>
  <c r="B631" i="13"/>
  <c r="A632" i="13"/>
  <c r="B632" i="13"/>
  <c r="A633" i="13"/>
  <c r="B633" i="13"/>
  <c r="A634" i="13"/>
  <c r="B634" i="13"/>
  <c r="A635" i="13"/>
  <c r="B635" i="13"/>
  <c r="A636" i="13"/>
  <c r="B636" i="13"/>
  <c r="A637" i="13"/>
  <c r="B637" i="13"/>
  <c r="A638" i="13"/>
  <c r="B638" i="13"/>
  <c r="A639" i="13"/>
  <c r="B639" i="13"/>
  <c r="B7" i="13"/>
  <c r="B8" i="13"/>
  <c r="B9" i="13"/>
  <c r="B10" i="13"/>
  <c r="B11" i="13"/>
  <c r="B6" i="13"/>
  <c r="A7" i="13"/>
  <c r="A8" i="13"/>
  <c r="A9" i="13"/>
  <c r="A10" i="13"/>
  <c r="A11" i="13"/>
  <c r="A6" i="13"/>
  <c r="AH413" i="13"/>
  <c r="AG413" i="13"/>
  <c r="AF413" i="13"/>
  <c r="AE413" i="13"/>
  <c r="AD413" i="13"/>
  <c r="AC413" i="13"/>
  <c r="AB413" i="13"/>
  <c r="AA413" i="13"/>
  <c r="Z413" i="13"/>
  <c r="Y413" i="13"/>
  <c r="X413" i="13"/>
  <c r="W413" i="13"/>
  <c r="AH405" i="13"/>
  <c r="AG405" i="13"/>
  <c r="AF405" i="13"/>
  <c r="AE405" i="13"/>
  <c r="AD405" i="13"/>
  <c r="AC405" i="13"/>
  <c r="AB405" i="13"/>
  <c r="AA405" i="13"/>
  <c r="Z405" i="13"/>
  <c r="Y405" i="13"/>
  <c r="X405" i="13"/>
  <c r="W405" i="13"/>
  <c r="AH398" i="13"/>
  <c r="AG398" i="13"/>
  <c r="AF398" i="13"/>
  <c r="AE398" i="13"/>
  <c r="AD398" i="13"/>
  <c r="AC398" i="13"/>
  <c r="AB398" i="13"/>
  <c r="AA398" i="13"/>
  <c r="Z398" i="13"/>
  <c r="Y398" i="13"/>
  <c r="X398" i="13"/>
  <c r="W398" i="13"/>
  <c r="AH391" i="13"/>
  <c r="AG391" i="13"/>
  <c r="AF391" i="13"/>
  <c r="AE391" i="13"/>
  <c r="AD391" i="13"/>
  <c r="AC391" i="13"/>
  <c r="AB391" i="13"/>
  <c r="AA391" i="13"/>
  <c r="Z391" i="13"/>
  <c r="Y391" i="13"/>
  <c r="X391" i="13"/>
  <c r="W391" i="13"/>
  <c r="AH384" i="13"/>
  <c r="AG384" i="13"/>
  <c r="AF384" i="13"/>
  <c r="AE384" i="13"/>
  <c r="AD384" i="13"/>
  <c r="AC384" i="13"/>
  <c r="AB384" i="13"/>
  <c r="AA384" i="13"/>
  <c r="Z384" i="13"/>
  <c r="Y384" i="13"/>
  <c r="X384" i="13"/>
  <c r="W384" i="13"/>
  <c r="AH377" i="13"/>
  <c r="AG377" i="13"/>
  <c r="AF377" i="13"/>
  <c r="AE377" i="13"/>
  <c r="AD377" i="13"/>
  <c r="AC377" i="13"/>
  <c r="AB377" i="13"/>
  <c r="AA377" i="13"/>
  <c r="Z377" i="13"/>
  <c r="Y377" i="13"/>
  <c r="X377" i="13"/>
  <c r="W377" i="13"/>
  <c r="AH368" i="13"/>
  <c r="AG368" i="13"/>
  <c r="AF368" i="13"/>
  <c r="AE368" i="13"/>
  <c r="AD368" i="13"/>
  <c r="AC368" i="13"/>
  <c r="AB368" i="13"/>
  <c r="AA368" i="13"/>
  <c r="Z368" i="13"/>
  <c r="Y368" i="13"/>
  <c r="X368" i="13"/>
  <c r="W368" i="13"/>
  <c r="AH362" i="13"/>
  <c r="AG362" i="13"/>
  <c r="AF362" i="13"/>
  <c r="AE362" i="13"/>
  <c r="AD362" i="13"/>
  <c r="AC362" i="13"/>
  <c r="AB362" i="13"/>
  <c r="AA362" i="13"/>
  <c r="Z362" i="13"/>
  <c r="Y362" i="13"/>
  <c r="X362" i="13"/>
  <c r="W362" i="13"/>
  <c r="AH355" i="13"/>
  <c r="AG355" i="13"/>
  <c r="AF355" i="13"/>
  <c r="AE355" i="13"/>
  <c r="AD355" i="13"/>
  <c r="AC355" i="13"/>
  <c r="AB355" i="13"/>
  <c r="AA355" i="13"/>
  <c r="Z355" i="13"/>
  <c r="Y355" i="13"/>
  <c r="X355" i="13"/>
  <c r="W355" i="13"/>
  <c r="AH348" i="13"/>
  <c r="AG348" i="13"/>
  <c r="AF348" i="13"/>
  <c r="AE348" i="13"/>
  <c r="AD348" i="13"/>
  <c r="AC348" i="13"/>
  <c r="AB348" i="13"/>
  <c r="AA348" i="13"/>
  <c r="Z348" i="13"/>
  <c r="Y348" i="13"/>
  <c r="X348" i="13"/>
  <c r="W348" i="13"/>
  <c r="AH338" i="13"/>
  <c r="AG338" i="13"/>
  <c r="AF338" i="13"/>
  <c r="AE338" i="13"/>
  <c r="AD338" i="13"/>
  <c r="AC338" i="13"/>
  <c r="AB338" i="13"/>
  <c r="AA338" i="13"/>
  <c r="Z338" i="13"/>
  <c r="Y338" i="13"/>
  <c r="X338" i="13"/>
  <c r="W338" i="13"/>
  <c r="AH331" i="13"/>
  <c r="AG331" i="13"/>
  <c r="AF331" i="13"/>
  <c r="AE331" i="13"/>
  <c r="AD331" i="13"/>
  <c r="AC331" i="13"/>
  <c r="AB331" i="13"/>
  <c r="AA331" i="13"/>
  <c r="Z331" i="13"/>
  <c r="Y331" i="13"/>
  <c r="X331" i="13"/>
  <c r="W331" i="13"/>
  <c r="AH324" i="13"/>
  <c r="AG324" i="13"/>
  <c r="AF324" i="13"/>
  <c r="AE324" i="13"/>
  <c r="AD324" i="13"/>
  <c r="AC324" i="13"/>
  <c r="AB324" i="13"/>
  <c r="AA324" i="13"/>
  <c r="Z324" i="13"/>
  <c r="Y324" i="13"/>
  <c r="X324" i="13"/>
  <c r="W324" i="13"/>
  <c r="AH318" i="13"/>
  <c r="AG318" i="13"/>
  <c r="AF318" i="13"/>
  <c r="AE318" i="13"/>
  <c r="AD318" i="13"/>
  <c r="AC318" i="13"/>
  <c r="AB318" i="13"/>
  <c r="AA318" i="13"/>
  <c r="Z318" i="13"/>
  <c r="Y318" i="13"/>
  <c r="X318" i="13"/>
  <c r="W318" i="13"/>
  <c r="AH312" i="13"/>
  <c r="AG312" i="13"/>
  <c r="AF312" i="13"/>
  <c r="AE312" i="13"/>
  <c r="AD312" i="13"/>
  <c r="AC312" i="13"/>
  <c r="AB312" i="13"/>
  <c r="AA312" i="13"/>
  <c r="Z312" i="13"/>
  <c r="Y312" i="13"/>
  <c r="X312" i="13"/>
  <c r="W312" i="13"/>
  <c r="AH305" i="13"/>
  <c r="AG305" i="13"/>
  <c r="AF305" i="13"/>
  <c r="AE305" i="13"/>
  <c r="AD305" i="13"/>
  <c r="AC305" i="13"/>
  <c r="AB305" i="13"/>
  <c r="AA305" i="13"/>
  <c r="Z305" i="13"/>
  <c r="Y305" i="13"/>
  <c r="X305" i="13"/>
  <c r="W305" i="13"/>
  <c r="AH298" i="13"/>
  <c r="AG298" i="13"/>
  <c r="AF298" i="13"/>
  <c r="AE298" i="13"/>
  <c r="AD298" i="13"/>
  <c r="AC298" i="13"/>
  <c r="AB298" i="13"/>
  <c r="AA298" i="13"/>
  <c r="Z298" i="13"/>
  <c r="Y298" i="13"/>
  <c r="X298" i="13"/>
  <c r="W298" i="13"/>
  <c r="AH291" i="13"/>
  <c r="AG291" i="13"/>
  <c r="AF291" i="13"/>
  <c r="AE291" i="13"/>
  <c r="AD291" i="13"/>
  <c r="AC291" i="13"/>
  <c r="AB291" i="13"/>
  <c r="AA291" i="13"/>
  <c r="Z291" i="13"/>
  <c r="Y291" i="13"/>
  <c r="X291" i="13"/>
  <c r="W291" i="13"/>
  <c r="AH283" i="13"/>
  <c r="AG283" i="13"/>
  <c r="AF283" i="13"/>
  <c r="AE283" i="13"/>
  <c r="AD283" i="13"/>
  <c r="AC283" i="13"/>
  <c r="AB283" i="13"/>
  <c r="AA283" i="13"/>
  <c r="Z283" i="13"/>
  <c r="Y283" i="13"/>
  <c r="X283" i="13"/>
  <c r="W283" i="13"/>
  <c r="AH276" i="13"/>
  <c r="AG276" i="13"/>
  <c r="AF276" i="13"/>
  <c r="AE276" i="13"/>
  <c r="AD276" i="13"/>
  <c r="AC276" i="13"/>
  <c r="AB276" i="13"/>
  <c r="AA276" i="13"/>
  <c r="Z276" i="13"/>
  <c r="Y276" i="13"/>
  <c r="X276" i="13"/>
  <c r="W276" i="13"/>
  <c r="AH270" i="13"/>
  <c r="AG270" i="13"/>
  <c r="AF270" i="13"/>
  <c r="AE270" i="13"/>
  <c r="AD270" i="13"/>
  <c r="AC270" i="13"/>
  <c r="AB270" i="13"/>
  <c r="AA270" i="13"/>
  <c r="Z270" i="13"/>
  <c r="Y270" i="13"/>
  <c r="X270" i="13"/>
  <c r="W270" i="13"/>
  <c r="AH264" i="13"/>
  <c r="AG264" i="13"/>
  <c r="AF264" i="13"/>
  <c r="AE264" i="13"/>
  <c r="AD264" i="13"/>
  <c r="AC264" i="13"/>
  <c r="AB264" i="13"/>
  <c r="AA264" i="13"/>
  <c r="Z264" i="13"/>
  <c r="Y264" i="13"/>
  <c r="X264" i="13"/>
  <c r="W264" i="13"/>
  <c r="AH258" i="13"/>
  <c r="AG258" i="13"/>
  <c r="AF258" i="13"/>
  <c r="AE258" i="13"/>
  <c r="AD258" i="13"/>
  <c r="AC258" i="13"/>
  <c r="AB258" i="13"/>
  <c r="AA258" i="13"/>
  <c r="Z258" i="13"/>
  <c r="Y258" i="13"/>
  <c r="X258" i="13"/>
  <c r="W258" i="13"/>
  <c r="AH252" i="13"/>
  <c r="AG252" i="13"/>
  <c r="AF252" i="13"/>
  <c r="AE252" i="13"/>
  <c r="AD252" i="13"/>
  <c r="AC252" i="13"/>
  <c r="AB252" i="13"/>
  <c r="AA252" i="13"/>
  <c r="Z252" i="13"/>
  <c r="Y252" i="13"/>
  <c r="X252" i="13"/>
  <c r="W252" i="13"/>
  <c r="AH245" i="13"/>
  <c r="AG245" i="13"/>
  <c r="AF245" i="13"/>
  <c r="AE245" i="13"/>
  <c r="AD245" i="13"/>
  <c r="AC245" i="13"/>
  <c r="AB245" i="13"/>
  <c r="AA245" i="13"/>
  <c r="Z245" i="13"/>
  <c r="Y245" i="13"/>
  <c r="X245" i="13"/>
  <c r="W245" i="13"/>
  <c r="AH238" i="13"/>
  <c r="AG238" i="13"/>
  <c r="AF238" i="13"/>
  <c r="AE238" i="13"/>
  <c r="AD238" i="13"/>
  <c r="AC238" i="13"/>
  <c r="AB238" i="13"/>
  <c r="AA238" i="13"/>
  <c r="Z238" i="13"/>
  <c r="Y238" i="13"/>
  <c r="X238" i="13"/>
  <c r="W238" i="13"/>
  <c r="AH232" i="13"/>
  <c r="AG232" i="13"/>
  <c r="AF232" i="13"/>
  <c r="AE232" i="13"/>
  <c r="AD232" i="13"/>
  <c r="AC232" i="13"/>
  <c r="AB232" i="13"/>
  <c r="AA232" i="13"/>
  <c r="Z232" i="13"/>
  <c r="Y232" i="13"/>
  <c r="X232" i="13"/>
  <c r="W232" i="13"/>
  <c r="AH226" i="13"/>
  <c r="AG226" i="13"/>
  <c r="AF226" i="13"/>
  <c r="AE226" i="13"/>
  <c r="AD226" i="13"/>
  <c r="AC226" i="13"/>
  <c r="AB226" i="13"/>
  <c r="AA226" i="13"/>
  <c r="Z226" i="13"/>
  <c r="Y226" i="13"/>
  <c r="X226" i="13"/>
  <c r="W226" i="13"/>
  <c r="AH220" i="13"/>
  <c r="AG220" i="13"/>
  <c r="AF220" i="13"/>
  <c r="AE220" i="13"/>
  <c r="AD220" i="13"/>
  <c r="AC220" i="13"/>
  <c r="AB220" i="13"/>
  <c r="AA220" i="13"/>
  <c r="Z220" i="13"/>
  <c r="Y220" i="13"/>
  <c r="X220" i="13"/>
  <c r="W220" i="13"/>
  <c r="AH214" i="13"/>
  <c r="AG214" i="13"/>
  <c r="AF214" i="13"/>
  <c r="AE214" i="13"/>
  <c r="AD214" i="13"/>
  <c r="AC214" i="13"/>
  <c r="AB214" i="13"/>
  <c r="AA214" i="13"/>
  <c r="Z214" i="13"/>
  <c r="Y214" i="13"/>
  <c r="X214" i="13"/>
  <c r="W214" i="13"/>
  <c r="AH208" i="13"/>
  <c r="AG208" i="13"/>
  <c r="AF208" i="13"/>
  <c r="AE208" i="13"/>
  <c r="AD208" i="13"/>
  <c r="AC208" i="13"/>
  <c r="AB208" i="13"/>
  <c r="AA208" i="13"/>
  <c r="Z208" i="13"/>
  <c r="Y208" i="13"/>
  <c r="X208" i="13"/>
  <c r="W208" i="13"/>
  <c r="AH202" i="13"/>
  <c r="AG202" i="13"/>
  <c r="AF202" i="13"/>
  <c r="AE202" i="13"/>
  <c r="AD202" i="13"/>
  <c r="AC202" i="13"/>
  <c r="AB202" i="13"/>
  <c r="AA202" i="13"/>
  <c r="Z202" i="13"/>
  <c r="Y202" i="13"/>
  <c r="X202" i="13"/>
  <c r="W202" i="13"/>
  <c r="AH196" i="13"/>
  <c r="AG196" i="13"/>
  <c r="AF196" i="13"/>
  <c r="AE196" i="13"/>
  <c r="AD196" i="13"/>
  <c r="AC196" i="13"/>
  <c r="AB196" i="13"/>
  <c r="AA196" i="13"/>
  <c r="Z196" i="13"/>
  <c r="Y196" i="13"/>
  <c r="X196" i="13"/>
  <c r="W196" i="13"/>
  <c r="AH190" i="13"/>
  <c r="AG190" i="13"/>
  <c r="AF190" i="13"/>
  <c r="AE190" i="13"/>
  <c r="AD190" i="13"/>
  <c r="AC190" i="13"/>
  <c r="AB190" i="13"/>
  <c r="AA190" i="13"/>
  <c r="Z190" i="13"/>
  <c r="Y190" i="13"/>
  <c r="X190" i="13"/>
  <c r="W190" i="13"/>
  <c r="AH184" i="13"/>
  <c r="AG184" i="13"/>
  <c r="AF184" i="13"/>
  <c r="AE184" i="13"/>
  <c r="AD184" i="13"/>
  <c r="AC184" i="13"/>
  <c r="AB184" i="13"/>
  <c r="AA184" i="13"/>
  <c r="Z184" i="13"/>
  <c r="Y184" i="13"/>
  <c r="X184" i="13"/>
  <c r="W184" i="13"/>
  <c r="AH177" i="13"/>
  <c r="AG177" i="13"/>
  <c r="AF177" i="13"/>
  <c r="AE177" i="13"/>
  <c r="AD177" i="13"/>
  <c r="AC177" i="13"/>
  <c r="AB177" i="13"/>
  <c r="AA177" i="13"/>
  <c r="Z177" i="13"/>
  <c r="Y177" i="13"/>
  <c r="X177" i="13"/>
  <c r="W177" i="13"/>
  <c r="AH170" i="13"/>
  <c r="AG170" i="13"/>
  <c r="AF170" i="13"/>
  <c r="AE170" i="13"/>
  <c r="AD170" i="13"/>
  <c r="AC170" i="13"/>
  <c r="AB170" i="13"/>
  <c r="AA170" i="13"/>
  <c r="Z170" i="13"/>
  <c r="Y170" i="13"/>
  <c r="X170" i="13"/>
  <c r="W170" i="13"/>
  <c r="AH163" i="13"/>
  <c r="AG163" i="13"/>
  <c r="AF163" i="13"/>
  <c r="AE163" i="13"/>
  <c r="AD163" i="13"/>
  <c r="AC163" i="13"/>
  <c r="AB163" i="13"/>
  <c r="AA163" i="13"/>
  <c r="Z163" i="13"/>
  <c r="Y163" i="13"/>
  <c r="X163" i="13"/>
  <c r="W163" i="13"/>
  <c r="AH157" i="13"/>
  <c r="AG157" i="13"/>
  <c r="AF157" i="13"/>
  <c r="AE157" i="13"/>
  <c r="AD157" i="13"/>
  <c r="AC157" i="13"/>
  <c r="AB157" i="13"/>
  <c r="AA157" i="13"/>
  <c r="Z157" i="13"/>
  <c r="Y157" i="13"/>
  <c r="X157" i="13"/>
  <c r="W157" i="13"/>
  <c r="AH149" i="13"/>
  <c r="AG149" i="13"/>
  <c r="AF149" i="13"/>
  <c r="AE149" i="13"/>
  <c r="AD149" i="13"/>
  <c r="AC149" i="13"/>
  <c r="AB149" i="13"/>
  <c r="AA149" i="13"/>
  <c r="Z149" i="13"/>
  <c r="Y149" i="13"/>
  <c r="X149" i="13"/>
  <c r="W149" i="13"/>
  <c r="AH142" i="13"/>
  <c r="AG142" i="13"/>
  <c r="AF142" i="13"/>
  <c r="AE142" i="13"/>
  <c r="AD142" i="13"/>
  <c r="AC142" i="13"/>
  <c r="AB142" i="13"/>
  <c r="AA142" i="13"/>
  <c r="Z142" i="13"/>
  <c r="Y142" i="13"/>
  <c r="X142" i="13"/>
  <c r="W142" i="13"/>
  <c r="AH136" i="13"/>
  <c r="AG136" i="13"/>
  <c r="AF136" i="13"/>
  <c r="AE136" i="13"/>
  <c r="AD136" i="13"/>
  <c r="AC136" i="13"/>
  <c r="AB136" i="13"/>
  <c r="AA136" i="13"/>
  <c r="Z136" i="13"/>
  <c r="Y136" i="13"/>
  <c r="X136" i="13"/>
  <c r="W136" i="13"/>
  <c r="AH130" i="13"/>
  <c r="AG130" i="13"/>
  <c r="AF130" i="13"/>
  <c r="AE130" i="13"/>
  <c r="AD130" i="13"/>
  <c r="AC130" i="13"/>
  <c r="AB130" i="13"/>
  <c r="AA130" i="13"/>
  <c r="Z130" i="13"/>
  <c r="Y130" i="13"/>
  <c r="X130" i="13"/>
  <c r="W130" i="13"/>
  <c r="AH124" i="13"/>
  <c r="AG124" i="13"/>
  <c r="AF124" i="13"/>
  <c r="AE124" i="13"/>
  <c r="AD124" i="13"/>
  <c r="AC124" i="13"/>
  <c r="AB124" i="13"/>
  <c r="AA124" i="13"/>
  <c r="Z124" i="13"/>
  <c r="Y124" i="13"/>
  <c r="X124" i="13"/>
  <c r="W124" i="13"/>
  <c r="AH118" i="13"/>
  <c r="AG118" i="13"/>
  <c r="AF118" i="13"/>
  <c r="AE118" i="13"/>
  <c r="AD118" i="13"/>
  <c r="AC118" i="13"/>
  <c r="AB118" i="13"/>
  <c r="AA118" i="13"/>
  <c r="Z118" i="13"/>
  <c r="Y118" i="13"/>
  <c r="X118" i="13"/>
  <c r="W118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AH438" i="13"/>
  <c r="AG438" i="13"/>
  <c r="AF438" i="13"/>
  <c r="AE438" i="13"/>
  <c r="AD438" i="13"/>
  <c r="AC438" i="13"/>
  <c r="AB438" i="13"/>
  <c r="AA438" i="13"/>
  <c r="Z438" i="13"/>
  <c r="Y438" i="13"/>
  <c r="X438" i="13"/>
  <c r="W438" i="13"/>
  <c r="AH432" i="13"/>
  <c r="AG432" i="13"/>
  <c r="AF432" i="13"/>
  <c r="AE432" i="13"/>
  <c r="AD432" i="13"/>
  <c r="AC432" i="13"/>
  <c r="AB432" i="13"/>
  <c r="AA432" i="13"/>
  <c r="Z432" i="13"/>
  <c r="Y432" i="13"/>
  <c r="X432" i="13"/>
  <c r="W432" i="13"/>
  <c r="AH426" i="13"/>
  <c r="AG426" i="13"/>
  <c r="AF426" i="13"/>
  <c r="AE426" i="13"/>
  <c r="AD426" i="13"/>
  <c r="AC426" i="13"/>
  <c r="AB426" i="13"/>
  <c r="AA426" i="13"/>
  <c r="Z426" i="13"/>
  <c r="Y426" i="13"/>
  <c r="X426" i="13"/>
  <c r="W426" i="13"/>
  <c r="AH420" i="13"/>
  <c r="AG420" i="13"/>
  <c r="AF420" i="13"/>
  <c r="AE420" i="13"/>
  <c r="AD420" i="13"/>
  <c r="AC420" i="13"/>
  <c r="AB420" i="13"/>
  <c r="AA420" i="13"/>
  <c r="Z420" i="13"/>
  <c r="Y420" i="13"/>
  <c r="X420" i="13"/>
  <c r="W420" i="13"/>
  <c r="AH445" i="13"/>
  <c r="AG445" i="13"/>
  <c r="AF445" i="13"/>
  <c r="AE445" i="13"/>
  <c r="AD445" i="13"/>
  <c r="AC445" i="13"/>
  <c r="AB445" i="13"/>
  <c r="AA445" i="13"/>
  <c r="Z445" i="13"/>
  <c r="Y445" i="13"/>
  <c r="X445" i="13"/>
  <c r="W445" i="13"/>
  <c r="AH452" i="13"/>
  <c r="AG452" i="13"/>
  <c r="AF452" i="13"/>
  <c r="AE452" i="13"/>
  <c r="AD452" i="13"/>
  <c r="AC452" i="13"/>
  <c r="AB452" i="13"/>
  <c r="AA452" i="13"/>
  <c r="Z452" i="13"/>
  <c r="Y452" i="13"/>
  <c r="X452" i="13"/>
  <c r="W452" i="13"/>
  <c r="AH497" i="13"/>
  <c r="AG497" i="13"/>
  <c r="AF497" i="13"/>
  <c r="AE497" i="13"/>
  <c r="AD497" i="13"/>
  <c r="AC497" i="13"/>
  <c r="AB497" i="13"/>
  <c r="AA497" i="13"/>
  <c r="Z497" i="13"/>
  <c r="Y497" i="13"/>
  <c r="X497" i="13"/>
  <c r="W497" i="13"/>
  <c r="AH491" i="13"/>
  <c r="AG491" i="13"/>
  <c r="AF491" i="13"/>
  <c r="AE491" i="13"/>
  <c r="AD491" i="13"/>
  <c r="AC491" i="13"/>
  <c r="AB491" i="13"/>
  <c r="AA491" i="13"/>
  <c r="Z491" i="13"/>
  <c r="Y491" i="13"/>
  <c r="X491" i="13"/>
  <c r="W491" i="13"/>
  <c r="AH485" i="13"/>
  <c r="AG485" i="13"/>
  <c r="AF485" i="13"/>
  <c r="AE485" i="13"/>
  <c r="AD485" i="13"/>
  <c r="AC485" i="13"/>
  <c r="AB485" i="13"/>
  <c r="AA485" i="13"/>
  <c r="Z485" i="13"/>
  <c r="Y485" i="13"/>
  <c r="X485" i="13"/>
  <c r="W485" i="13"/>
  <c r="AH479" i="13"/>
  <c r="AG479" i="13"/>
  <c r="AF479" i="13"/>
  <c r="AE479" i="13"/>
  <c r="AD479" i="13"/>
  <c r="AC479" i="13"/>
  <c r="AB479" i="13"/>
  <c r="AA479" i="13"/>
  <c r="Z479" i="13"/>
  <c r="Y479" i="13"/>
  <c r="X479" i="13"/>
  <c r="W479" i="13"/>
  <c r="AH473" i="13"/>
  <c r="AG473" i="13"/>
  <c r="AF473" i="13"/>
  <c r="AE473" i="13"/>
  <c r="AD473" i="13"/>
  <c r="AC473" i="13"/>
  <c r="AB473" i="13"/>
  <c r="AA473" i="13"/>
  <c r="Z473" i="13"/>
  <c r="Y473" i="13"/>
  <c r="X473" i="13"/>
  <c r="W473" i="13"/>
  <c r="AH467" i="13"/>
  <c r="AG467" i="13"/>
  <c r="AF467" i="13"/>
  <c r="AE467" i="13"/>
  <c r="AD467" i="13"/>
  <c r="AC467" i="13"/>
  <c r="AB467" i="13"/>
  <c r="AA467" i="13"/>
  <c r="Z467" i="13"/>
  <c r="Y467" i="13"/>
  <c r="X467" i="13"/>
  <c r="W467" i="13"/>
  <c r="AH461" i="13"/>
  <c r="AG461" i="13"/>
  <c r="AF461" i="13"/>
  <c r="AE461" i="13"/>
  <c r="AD461" i="13"/>
  <c r="AC461" i="13"/>
  <c r="AB461" i="13"/>
  <c r="AA461" i="13"/>
  <c r="Z461" i="13"/>
  <c r="Y461" i="13"/>
  <c r="X461" i="13"/>
  <c r="W461" i="13"/>
  <c r="W505" i="13"/>
  <c r="X505" i="13"/>
  <c r="Y505" i="13"/>
  <c r="Z505" i="13"/>
  <c r="AA505" i="13"/>
  <c r="AB505" i="13"/>
  <c r="AC505" i="13"/>
  <c r="AD505" i="13"/>
  <c r="AE505" i="13"/>
  <c r="AF505" i="13"/>
  <c r="AG505" i="13"/>
  <c r="AH505" i="13"/>
  <c r="W511" i="13"/>
  <c r="X511" i="13"/>
  <c r="Y511" i="13"/>
  <c r="Z511" i="13"/>
  <c r="AA511" i="13"/>
  <c r="AB511" i="13"/>
  <c r="AC511" i="13"/>
  <c r="AD511" i="13"/>
  <c r="AE511" i="13"/>
  <c r="AF511" i="13"/>
  <c r="AG511" i="13"/>
  <c r="AH511" i="13"/>
  <c r="W517" i="13"/>
  <c r="X517" i="13"/>
  <c r="Y517" i="13"/>
  <c r="Z517" i="13"/>
  <c r="AA517" i="13"/>
  <c r="AB517" i="13"/>
  <c r="AC517" i="13"/>
  <c r="AD517" i="13"/>
  <c r="AE517" i="13"/>
  <c r="AF517" i="13"/>
  <c r="AG517" i="13"/>
  <c r="AH517" i="13"/>
  <c r="W523" i="13"/>
  <c r="X523" i="13"/>
  <c r="Y523" i="13"/>
  <c r="Z523" i="13"/>
  <c r="AA523" i="13"/>
  <c r="AB523" i="13"/>
  <c r="AC523" i="13"/>
  <c r="AD523" i="13"/>
  <c r="AE523" i="13"/>
  <c r="AF523" i="13"/>
  <c r="AG523" i="13"/>
  <c r="AH523" i="13"/>
  <c r="W529" i="13"/>
  <c r="X529" i="13"/>
  <c r="Y529" i="13"/>
  <c r="Z529" i="13"/>
  <c r="AA529" i="13"/>
  <c r="AB529" i="13"/>
  <c r="AC529" i="13"/>
  <c r="AD529" i="13"/>
  <c r="AE529" i="13"/>
  <c r="AF529" i="13"/>
  <c r="AG529" i="13"/>
  <c r="AH529" i="13"/>
  <c r="W535" i="13"/>
  <c r="X535" i="13"/>
  <c r="Y535" i="13"/>
  <c r="Z535" i="13"/>
  <c r="AA535" i="13"/>
  <c r="AB535" i="13"/>
  <c r="AC535" i="13"/>
  <c r="AD535" i="13"/>
  <c r="AE535" i="13"/>
  <c r="AF535" i="13"/>
  <c r="AG535" i="13"/>
  <c r="AH535" i="13"/>
  <c r="W541" i="13"/>
  <c r="X541" i="13"/>
  <c r="Y541" i="13"/>
  <c r="Z541" i="13"/>
  <c r="AA541" i="13"/>
  <c r="AB541" i="13"/>
  <c r="AC541" i="13"/>
  <c r="AD541" i="13"/>
  <c r="AE541" i="13"/>
  <c r="AF541" i="13"/>
  <c r="AG541" i="13"/>
  <c r="AH541" i="13"/>
  <c r="W547" i="13"/>
  <c r="X547" i="13"/>
  <c r="Y547" i="13"/>
  <c r="Z547" i="13"/>
  <c r="AA547" i="13"/>
  <c r="AB547" i="13"/>
  <c r="AC547" i="13"/>
  <c r="AD547" i="13"/>
  <c r="AE547" i="13"/>
  <c r="AF547" i="13"/>
  <c r="AG547" i="13"/>
  <c r="AH547" i="13"/>
  <c r="W553" i="13"/>
  <c r="X553" i="13"/>
  <c r="Y553" i="13"/>
  <c r="Z553" i="13"/>
  <c r="AA553" i="13"/>
  <c r="AB553" i="13"/>
  <c r="AC553" i="13"/>
  <c r="AD553" i="13"/>
  <c r="AE553" i="13"/>
  <c r="AF553" i="13"/>
  <c r="AG553" i="13"/>
  <c r="AH553" i="13"/>
  <c r="W559" i="13"/>
  <c r="X559" i="13"/>
  <c r="Y559" i="13"/>
  <c r="Z559" i="13"/>
  <c r="AA559" i="13"/>
  <c r="AB559" i="13"/>
  <c r="AC559" i="13"/>
  <c r="AD559" i="13"/>
  <c r="AE559" i="13"/>
  <c r="AF559" i="13"/>
  <c r="AG559" i="13"/>
  <c r="AH559" i="13"/>
  <c r="W565" i="13"/>
  <c r="X565" i="13"/>
  <c r="Y565" i="13"/>
  <c r="Z565" i="13"/>
  <c r="AA565" i="13"/>
  <c r="AB565" i="13"/>
  <c r="AC565" i="13"/>
  <c r="AD565" i="13"/>
  <c r="AE565" i="13"/>
  <c r="AF565" i="13"/>
  <c r="AG565" i="13"/>
  <c r="AH565" i="13"/>
  <c r="W571" i="13"/>
  <c r="X571" i="13"/>
  <c r="Y571" i="13"/>
  <c r="Z571" i="13"/>
  <c r="AA571" i="13"/>
  <c r="AB571" i="13"/>
  <c r="AC571" i="13"/>
  <c r="AD571" i="13"/>
  <c r="AE571" i="13"/>
  <c r="AF571" i="13"/>
  <c r="AG571" i="13"/>
  <c r="AH571" i="13"/>
  <c r="W577" i="13"/>
  <c r="X577" i="13"/>
  <c r="Y577" i="13"/>
  <c r="Z577" i="13"/>
  <c r="AA577" i="13"/>
  <c r="AB577" i="13"/>
  <c r="AC577" i="13"/>
  <c r="AD577" i="13"/>
  <c r="AE577" i="13"/>
  <c r="AF577" i="13"/>
  <c r="AG577" i="13"/>
  <c r="AH577" i="13"/>
  <c r="W583" i="13"/>
  <c r="X583" i="13"/>
  <c r="Y583" i="13"/>
  <c r="Z583" i="13"/>
  <c r="AA583" i="13"/>
  <c r="AB583" i="13"/>
  <c r="AC583" i="13"/>
  <c r="AD583" i="13"/>
  <c r="AE583" i="13"/>
  <c r="AF583" i="13"/>
  <c r="AG583" i="13"/>
  <c r="AH583" i="13"/>
  <c r="W589" i="13"/>
  <c r="X589" i="13"/>
  <c r="Y589" i="13"/>
  <c r="Z589" i="13"/>
  <c r="AA589" i="13"/>
  <c r="AB589" i="13"/>
  <c r="AC589" i="13"/>
  <c r="AD589" i="13"/>
  <c r="AE589" i="13"/>
  <c r="AF589" i="13"/>
  <c r="AG589" i="13"/>
  <c r="AH589" i="13"/>
  <c r="AH595" i="13"/>
  <c r="AG595" i="13"/>
  <c r="AF595" i="13"/>
  <c r="AE595" i="13"/>
  <c r="AD595" i="13"/>
  <c r="AC595" i="13"/>
  <c r="AB595" i="13"/>
  <c r="AA595" i="13"/>
  <c r="Z595" i="13"/>
  <c r="Y595" i="13"/>
  <c r="X595" i="13"/>
  <c r="W595" i="13"/>
  <c r="AH602" i="13"/>
  <c r="AG602" i="13"/>
  <c r="AF602" i="13"/>
  <c r="AE602" i="13"/>
  <c r="AD602" i="13"/>
  <c r="AC602" i="13"/>
  <c r="AB602" i="13"/>
  <c r="AA602" i="13"/>
  <c r="Z602" i="13"/>
  <c r="Y602" i="13"/>
  <c r="X602" i="13"/>
  <c r="W602" i="13"/>
  <c r="AH609" i="13"/>
  <c r="AG609" i="13"/>
  <c r="AF609" i="13"/>
  <c r="AE609" i="13"/>
  <c r="AD609" i="13"/>
  <c r="AC609" i="13"/>
  <c r="AB609" i="13"/>
  <c r="AA609" i="13"/>
  <c r="Z609" i="13"/>
  <c r="Y609" i="13"/>
  <c r="X609" i="13"/>
  <c r="W609" i="13"/>
  <c r="AH639" i="13"/>
  <c r="AG639" i="13"/>
  <c r="AF639" i="13"/>
  <c r="AE639" i="13"/>
  <c r="AD639" i="13"/>
  <c r="AC639" i="13"/>
  <c r="AB639" i="13"/>
  <c r="AA639" i="13"/>
  <c r="Z639" i="13"/>
  <c r="Y639" i="13"/>
  <c r="X639" i="13"/>
  <c r="W639" i="13"/>
  <c r="AH632" i="13"/>
  <c r="AG632" i="13"/>
  <c r="AF632" i="13"/>
  <c r="AE632" i="13"/>
  <c r="AD632" i="13"/>
  <c r="AC632" i="13"/>
  <c r="AB632" i="13"/>
  <c r="AA632" i="13"/>
  <c r="Z632" i="13"/>
  <c r="Y632" i="13"/>
  <c r="X632" i="13"/>
  <c r="W632" i="13"/>
  <c r="J625" i="13"/>
  <c r="J622" i="13"/>
  <c r="AH625" i="13"/>
  <c r="F625" i="13"/>
  <c r="F622" i="13"/>
  <c r="AG625" i="13"/>
  <c r="J624" i="13"/>
  <c r="AF625" i="13"/>
  <c r="F624" i="13"/>
  <c r="AE625" i="13"/>
  <c r="AD625" i="13"/>
  <c r="AC625" i="13"/>
  <c r="AB625" i="13"/>
  <c r="J621" i="13"/>
  <c r="F621" i="13"/>
  <c r="AA625" i="13"/>
  <c r="Z625" i="13"/>
  <c r="Y625" i="13"/>
  <c r="X625" i="13"/>
  <c r="W625" i="13"/>
  <c r="AD616" i="13"/>
  <c r="AC616" i="13"/>
  <c r="AB616" i="13"/>
  <c r="AA616" i="13"/>
  <c r="Z616" i="13"/>
  <c r="Y616" i="13"/>
  <c r="X616" i="13"/>
  <c r="W616" i="13"/>
  <c r="AH616" i="13"/>
  <c r="AG616" i="13"/>
  <c r="AF616" i="13"/>
  <c r="AE616" i="13"/>
  <c r="T491" i="13"/>
  <c r="T485" i="13"/>
  <c r="T479" i="13"/>
  <c r="T473" i="13"/>
  <c r="T467" i="13"/>
  <c r="T461" i="13"/>
  <c r="R639" i="13"/>
  <c r="S639" i="13"/>
  <c r="T639" i="13"/>
  <c r="R632" i="13"/>
  <c r="S632" i="13"/>
  <c r="T632" i="13"/>
  <c r="P625" i="13"/>
  <c r="R625" i="13"/>
  <c r="Q625" i="13"/>
  <c r="S625" i="13"/>
  <c r="T625" i="13"/>
  <c r="T616" i="13"/>
  <c r="R602" i="13"/>
  <c r="R497" i="13"/>
  <c r="R609" i="13"/>
  <c r="S602" i="13"/>
  <c r="S497" i="13"/>
  <c r="S609" i="13"/>
  <c r="T609" i="13"/>
  <c r="T602" i="13"/>
  <c r="T595" i="13"/>
  <c r="T589" i="13"/>
  <c r="T583" i="13"/>
  <c r="T577" i="13"/>
  <c r="T571" i="13"/>
  <c r="T565" i="13"/>
  <c r="T553" i="13"/>
  <c r="T547" i="13"/>
  <c r="T541" i="13"/>
  <c r="T535" i="13"/>
  <c r="T529" i="13"/>
  <c r="T523" i="13"/>
  <c r="T517" i="13"/>
  <c r="T511" i="13"/>
  <c r="T497" i="13"/>
  <c r="T505" i="13"/>
  <c r="V625" i="13"/>
  <c r="U625" i="13"/>
  <c r="O639" i="13"/>
  <c r="N639" i="13"/>
  <c r="M639" i="13"/>
  <c r="L639" i="13"/>
  <c r="O638" i="13"/>
  <c r="N638" i="13"/>
  <c r="M638" i="13"/>
  <c r="L638" i="13"/>
  <c r="M637" i="13"/>
  <c r="L637" i="13"/>
  <c r="M636" i="13"/>
  <c r="L636" i="13"/>
  <c r="M635" i="13"/>
  <c r="L635" i="13"/>
  <c r="O632" i="13"/>
  <c r="N632" i="13"/>
  <c r="M632" i="13"/>
  <c r="L632" i="13"/>
  <c r="O631" i="13"/>
  <c r="N631" i="13"/>
  <c r="M631" i="13"/>
  <c r="L631" i="13"/>
  <c r="M630" i="13"/>
  <c r="L630" i="13"/>
  <c r="M629" i="13"/>
  <c r="L629" i="13"/>
  <c r="M628" i="13"/>
  <c r="L628" i="13"/>
  <c r="O625" i="13"/>
  <c r="N625" i="13"/>
  <c r="M625" i="13"/>
  <c r="L625" i="13"/>
  <c r="O624" i="13"/>
  <c r="N624" i="13"/>
  <c r="M624" i="13"/>
  <c r="L624" i="13"/>
  <c r="J623" i="13"/>
  <c r="F623" i="13"/>
  <c r="M623" i="13"/>
  <c r="L623" i="13"/>
  <c r="M622" i="13"/>
  <c r="L622" i="13"/>
  <c r="M621" i="13"/>
  <c r="L621" i="13"/>
  <c r="M613" i="13"/>
  <c r="M614" i="13"/>
  <c r="M615" i="13"/>
  <c r="M616" i="13"/>
  <c r="M612" i="13"/>
  <c r="L640" i="13"/>
  <c r="L634" i="13"/>
  <c r="G622" i="13"/>
  <c r="H622" i="13"/>
  <c r="I622" i="13"/>
  <c r="G623" i="13"/>
  <c r="H623" i="13"/>
  <c r="I623" i="13"/>
  <c r="G624" i="13"/>
  <c r="H624" i="13"/>
  <c r="I624" i="13"/>
  <c r="G625" i="13"/>
  <c r="H625" i="13"/>
  <c r="I625" i="13"/>
  <c r="G621" i="13"/>
  <c r="H621" i="13"/>
  <c r="I621" i="13"/>
  <c r="N616" i="13"/>
  <c r="N615" i="13"/>
  <c r="N609" i="13"/>
  <c r="N608" i="13"/>
  <c r="N602" i="13"/>
  <c r="N601" i="13"/>
  <c r="N595" i="13"/>
  <c r="N594" i="13"/>
  <c r="N589" i="13"/>
  <c r="N588" i="13"/>
  <c r="N583" i="13"/>
  <c r="N582" i="13"/>
  <c r="N577" i="13"/>
  <c r="N576" i="13"/>
  <c r="N571" i="13"/>
  <c r="N570" i="13"/>
  <c r="N565" i="13"/>
  <c r="N564" i="13"/>
  <c r="N559" i="13"/>
  <c r="N558" i="13"/>
  <c r="N553" i="13"/>
  <c r="N552" i="13"/>
  <c r="N547" i="13"/>
  <c r="N546" i="13"/>
  <c r="N541" i="13"/>
  <c r="N540" i="13"/>
  <c r="N535" i="13"/>
  <c r="N534" i="13"/>
  <c r="N529" i="13"/>
  <c r="N528" i="13"/>
  <c r="N523" i="13"/>
  <c r="N522" i="13"/>
  <c r="N517" i="13"/>
  <c r="N516" i="13"/>
  <c r="N511" i="13"/>
  <c r="N510" i="13"/>
  <c r="N505" i="13"/>
  <c r="N504" i="13"/>
  <c r="N497" i="13"/>
  <c r="N496" i="13"/>
  <c r="N491" i="13"/>
  <c r="N490" i="13"/>
  <c r="N485" i="13"/>
  <c r="N484" i="13"/>
  <c r="N479" i="13"/>
  <c r="N478" i="13"/>
  <c r="N473" i="13"/>
  <c r="N472" i="13"/>
  <c r="N467" i="13"/>
  <c r="N466" i="13"/>
  <c r="N461" i="13"/>
  <c r="N460" i="13"/>
  <c r="N452" i="13"/>
  <c r="N451" i="13"/>
  <c r="N445" i="13"/>
  <c r="N444" i="13"/>
  <c r="N438" i="13"/>
  <c r="N437" i="13"/>
  <c r="N432" i="13"/>
  <c r="N431" i="13"/>
  <c r="N426" i="13"/>
  <c r="N425" i="13"/>
  <c r="N420" i="13"/>
  <c r="N419" i="13"/>
  <c r="N413" i="13"/>
  <c r="N412" i="13"/>
  <c r="N405" i="13"/>
  <c r="N404" i="13"/>
  <c r="N398" i="13"/>
  <c r="N397" i="13"/>
  <c r="N391" i="13"/>
  <c r="N390" i="13"/>
  <c r="N384" i="13"/>
  <c r="N383" i="13"/>
  <c r="N377" i="13"/>
  <c r="N376" i="13"/>
  <c r="N368" i="13"/>
  <c r="N367" i="13"/>
  <c r="N362" i="13"/>
  <c r="N361" i="13"/>
  <c r="N355" i="13"/>
  <c r="N354" i="13"/>
  <c r="N348" i="13"/>
  <c r="N347" i="13"/>
  <c r="N338" i="13"/>
  <c r="N337" i="13"/>
  <c r="N331" i="13"/>
  <c r="N330" i="13"/>
  <c r="N324" i="13"/>
  <c r="N323" i="13"/>
  <c r="N318" i="13"/>
  <c r="N317" i="13"/>
  <c r="N312" i="13"/>
  <c r="N311" i="13"/>
  <c r="N305" i="13"/>
  <c r="N304" i="13"/>
  <c r="N298" i="13"/>
  <c r="N297" i="13"/>
  <c r="N291" i="13"/>
  <c r="N290" i="13"/>
  <c r="N283" i="13"/>
  <c r="N282" i="13"/>
  <c r="N276" i="13"/>
  <c r="N275" i="13"/>
  <c r="N270" i="13"/>
  <c r="N269" i="13"/>
  <c r="N264" i="13"/>
  <c r="N263" i="13"/>
  <c r="N258" i="13"/>
  <c r="N257" i="13"/>
  <c r="N252" i="13"/>
  <c r="N251" i="13"/>
  <c r="N245" i="13"/>
  <c r="N244" i="13"/>
  <c r="N238" i="13"/>
  <c r="N237" i="13"/>
  <c r="N232" i="13"/>
  <c r="N231" i="13"/>
  <c r="N226" i="13"/>
  <c r="N225" i="13"/>
  <c r="N220" i="13"/>
  <c r="N219" i="13"/>
  <c r="N214" i="13"/>
  <c r="N213" i="13"/>
  <c r="N208" i="13"/>
  <c r="N207" i="13"/>
  <c r="N202" i="13"/>
  <c r="N201" i="13"/>
  <c r="N196" i="13"/>
  <c r="N195" i="13"/>
  <c r="N190" i="13"/>
  <c r="N189" i="13"/>
  <c r="N184" i="13"/>
  <c r="N183" i="13"/>
  <c r="N177" i="13"/>
  <c r="N176" i="13"/>
  <c r="N170" i="13"/>
  <c r="N169" i="13"/>
  <c r="N163" i="13"/>
  <c r="N162" i="13"/>
  <c r="N157" i="13"/>
  <c r="N156" i="13"/>
  <c r="N149" i="13"/>
  <c r="N148" i="13"/>
  <c r="N142" i="13"/>
  <c r="N141" i="13"/>
  <c r="N136" i="13"/>
  <c r="N135" i="13"/>
  <c r="N130" i="13"/>
  <c r="N129" i="13"/>
  <c r="N124" i="13"/>
  <c r="N123" i="13"/>
  <c r="N118" i="13"/>
  <c r="N117" i="13"/>
  <c r="N112" i="13"/>
  <c r="N111" i="13"/>
  <c r="N106" i="13"/>
  <c r="N105" i="13"/>
  <c r="N100" i="13"/>
  <c r="N99" i="13"/>
  <c r="N94" i="13"/>
  <c r="N93" i="13"/>
  <c r="N88" i="13"/>
  <c r="N87" i="13"/>
  <c r="N82" i="13"/>
  <c r="N81" i="13"/>
  <c r="N76" i="13"/>
  <c r="N75" i="13"/>
  <c r="N70" i="13"/>
  <c r="N69" i="13"/>
  <c r="N64" i="13"/>
  <c r="N63" i="13"/>
  <c r="N58" i="13"/>
  <c r="N57" i="13"/>
  <c r="N51" i="13"/>
  <c r="N50" i="13"/>
  <c r="N44" i="13"/>
  <c r="N43" i="13"/>
  <c r="N38" i="13"/>
  <c r="N37" i="13"/>
  <c r="N32" i="13"/>
  <c r="N31" i="13"/>
  <c r="N26" i="13"/>
  <c r="N25" i="13"/>
  <c r="N19" i="13"/>
  <c r="N18" i="13"/>
  <c r="N12" i="13"/>
  <c r="N11" i="13"/>
  <c r="O338" i="13"/>
  <c r="O337" i="13"/>
  <c r="O331" i="13"/>
  <c r="O330" i="13"/>
  <c r="O317" i="13"/>
  <c r="O318" i="13"/>
  <c r="O323" i="13"/>
  <c r="O324" i="13"/>
  <c r="O312" i="13"/>
  <c r="O311" i="13"/>
  <c r="O305" i="13"/>
  <c r="O304" i="13"/>
  <c r="O298" i="13"/>
  <c r="O297" i="13"/>
  <c r="O291" i="13"/>
  <c r="O290" i="13"/>
  <c r="O283" i="13"/>
  <c r="O282" i="13"/>
  <c r="O257" i="13"/>
  <c r="O258" i="13"/>
  <c r="O263" i="13"/>
  <c r="O264" i="13"/>
  <c r="O269" i="13"/>
  <c r="O270" i="13"/>
  <c r="O275" i="13"/>
  <c r="O276" i="13"/>
  <c r="O252" i="13"/>
  <c r="O251" i="13"/>
  <c r="O245" i="13"/>
  <c r="O244" i="13"/>
  <c r="O195" i="13"/>
  <c r="O196" i="13"/>
  <c r="O201" i="13"/>
  <c r="O202" i="13"/>
  <c r="O207" i="13"/>
  <c r="O208" i="13"/>
  <c r="O213" i="13"/>
  <c r="O214" i="13"/>
  <c r="O219" i="13"/>
  <c r="O220" i="13"/>
  <c r="O225" i="13"/>
  <c r="O226" i="13"/>
  <c r="O231" i="13"/>
  <c r="O232" i="13"/>
  <c r="O237" i="13"/>
  <c r="O238" i="13"/>
  <c r="O190" i="13"/>
  <c r="O189" i="13"/>
  <c r="O184" i="13"/>
  <c r="O183" i="13"/>
  <c r="O177" i="13"/>
  <c r="O176" i="13"/>
  <c r="O170" i="13"/>
  <c r="O169" i="13"/>
  <c r="O163" i="13"/>
  <c r="O162" i="13"/>
  <c r="O157" i="13"/>
  <c r="O156" i="13"/>
  <c r="O149" i="13"/>
  <c r="O148" i="13"/>
  <c r="O51" i="13"/>
  <c r="O50" i="13"/>
  <c r="O44" i="13"/>
  <c r="O43" i="13"/>
  <c r="O38" i="13"/>
  <c r="O37" i="13"/>
  <c r="O32" i="13"/>
  <c r="O31" i="13"/>
  <c r="O26" i="13"/>
  <c r="O25" i="13"/>
  <c r="O19" i="13"/>
  <c r="O18" i="13"/>
  <c r="O12" i="13"/>
  <c r="O11" i="13"/>
  <c r="O348" i="13"/>
  <c r="O347" i="13"/>
  <c r="O355" i="13"/>
  <c r="O354" i="13"/>
  <c r="O368" i="13"/>
  <c r="O367" i="13"/>
  <c r="O362" i="13"/>
  <c r="O361" i="13"/>
  <c r="O377" i="13"/>
  <c r="O376" i="13"/>
  <c r="O384" i="13"/>
  <c r="O383" i="13"/>
  <c r="O391" i="13"/>
  <c r="O390" i="13"/>
  <c r="O398" i="13"/>
  <c r="O397" i="13"/>
  <c r="O405" i="13"/>
  <c r="O404" i="13"/>
  <c r="O413" i="13"/>
  <c r="O412" i="13"/>
  <c r="O438" i="13"/>
  <c r="O437" i="13"/>
  <c r="O432" i="13"/>
  <c r="O431" i="13"/>
  <c r="O426" i="13"/>
  <c r="O425" i="13"/>
  <c r="O420" i="13"/>
  <c r="O419" i="13"/>
  <c r="O445" i="13"/>
  <c r="O444" i="13"/>
  <c r="O452" i="13"/>
  <c r="O451" i="13"/>
  <c r="O497" i="13"/>
  <c r="O496" i="13"/>
  <c r="O491" i="13"/>
  <c r="O490" i="13"/>
  <c r="O485" i="13"/>
  <c r="O484" i="13"/>
  <c r="O479" i="13"/>
  <c r="O478" i="13"/>
  <c r="O473" i="13"/>
  <c r="O472" i="13"/>
  <c r="O467" i="13"/>
  <c r="O466" i="13"/>
  <c r="O461" i="13"/>
  <c r="O460" i="13"/>
  <c r="O589" i="13"/>
  <c r="O588" i="13"/>
  <c r="O583" i="13"/>
  <c r="O582" i="13"/>
  <c r="O577" i="13"/>
  <c r="O576" i="13"/>
  <c r="O571" i="13"/>
  <c r="O570" i="13"/>
  <c r="O565" i="13"/>
  <c r="O564" i="13"/>
  <c r="O559" i="13"/>
  <c r="O558" i="13"/>
  <c r="O553" i="13"/>
  <c r="O552" i="13"/>
  <c r="O547" i="13"/>
  <c r="O546" i="13"/>
  <c r="O541" i="13"/>
  <c r="O540" i="13"/>
  <c r="O535" i="13"/>
  <c r="O534" i="13"/>
  <c r="O529" i="13"/>
  <c r="O528" i="13"/>
  <c r="O523" i="13"/>
  <c r="O522" i="13"/>
  <c r="O517" i="13"/>
  <c r="O516" i="13"/>
  <c r="O511" i="13"/>
  <c r="O510" i="13"/>
  <c r="O505" i="13"/>
  <c r="O504" i="13"/>
  <c r="O595" i="13"/>
  <c r="O594" i="13"/>
  <c r="O602" i="13"/>
  <c r="O601" i="13"/>
  <c r="O609" i="13"/>
  <c r="O60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8" i="13"/>
  <c r="Q602" i="13"/>
  <c r="Q497" i="13"/>
  <c r="Q609" i="13"/>
  <c r="V609" i="13"/>
  <c r="P602" i="13"/>
  <c r="P497" i="13"/>
  <c r="P609" i="13"/>
  <c r="U609" i="13"/>
  <c r="V602" i="13"/>
  <c r="U602" i="13"/>
  <c r="U511" i="13"/>
  <c r="V511" i="13"/>
  <c r="U517" i="13"/>
  <c r="V517" i="13"/>
  <c r="U523" i="13"/>
  <c r="V523" i="13"/>
  <c r="U529" i="13"/>
  <c r="V529" i="13"/>
  <c r="U535" i="13"/>
  <c r="V535" i="13"/>
  <c r="U541" i="13"/>
  <c r="V541" i="13"/>
  <c r="U547" i="13"/>
  <c r="V547" i="13"/>
  <c r="U553" i="13"/>
  <c r="V553" i="13"/>
  <c r="U559" i="13"/>
  <c r="V559" i="13"/>
  <c r="U565" i="13"/>
  <c r="V565" i="13"/>
  <c r="U571" i="13"/>
  <c r="V571" i="13"/>
  <c r="U577" i="13"/>
  <c r="V577" i="13"/>
  <c r="U583" i="13"/>
  <c r="V583" i="13"/>
  <c r="U589" i="13"/>
  <c r="V589" i="13"/>
  <c r="U595" i="13"/>
  <c r="V595" i="13"/>
  <c r="U601" i="13"/>
  <c r="V601" i="13"/>
  <c r="V505" i="13"/>
  <c r="U505" i="13"/>
  <c r="V497" i="13"/>
  <c r="U497" i="13"/>
  <c r="V491" i="13"/>
  <c r="U491" i="13"/>
  <c r="V485" i="13"/>
  <c r="U485" i="13"/>
  <c r="V479" i="13"/>
  <c r="U479" i="13"/>
  <c r="V473" i="13"/>
  <c r="U473" i="13"/>
  <c r="V467" i="13"/>
  <c r="U467" i="13"/>
  <c r="U461" i="13"/>
  <c r="V461" i="13"/>
  <c r="O142" i="13"/>
  <c r="O141" i="13"/>
  <c r="O136" i="13"/>
  <c r="O135" i="13"/>
  <c r="O130" i="13"/>
  <c r="O129" i="13"/>
  <c r="O124" i="13"/>
  <c r="O123" i="13"/>
  <c r="O118" i="13"/>
  <c r="O117" i="13"/>
  <c r="O112" i="13"/>
  <c r="O111" i="13"/>
  <c r="O106" i="13"/>
  <c r="O105" i="13"/>
  <c r="O100" i="13"/>
  <c r="O99" i="13"/>
  <c r="O94" i="13"/>
  <c r="O93" i="13"/>
  <c r="O88" i="13"/>
  <c r="O87" i="13"/>
  <c r="O82" i="13"/>
  <c r="O81" i="13"/>
  <c r="O76" i="13"/>
  <c r="O75" i="13"/>
  <c r="O70" i="13"/>
  <c r="O69" i="13"/>
  <c r="O64" i="13"/>
  <c r="O63" i="13"/>
  <c r="O58" i="13"/>
  <c r="O57" i="13"/>
  <c r="O616" i="13"/>
  <c r="O615" i="13"/>
</calcChain>
</file>

<file path=xl/sharedStrings.xml><?xml version="1.0" encoding="utf-8"?>
<sst xmlns="http://schemas.openxmlformats.org/spreadsheetml/2006/main" count="3723" uniqueCount="275">
  <si>
    <t>Revenue</t>
  </si>
  <si>
    <t>Human Resources</t>
  </si>
  <si>
    <t>Development</t>
  </si>
  <si>
    <t>MarComm</t>
  </si>
  <si>
    <t>[BUGN] Business Affairs General</t>
  </si>
  <si>
    <t>[MDPX] College of Medicine - Phoenix</t>
  </si>
  <si>
    <t>[MDTC] College of Medicine - Tucson</t>
  </si>
  <si>
    <t>[VTMD] College of Veterinary Medicine</t>
  </si>
  <si>
    <t>[SCNC] College of Science</t>
  </si>
  <si>
    <t>[AGSC] Coll of Ag Life &amp; Env Sci</t>
  </si>
  <si>
    <t>[SBSC] College of Social &amp; Behav Sci</t>
  </si>
  <si>
    <t>[ARCH] Col Arch Plan &amp; Landscape Arch</t>
  </si>
  <si>
    <t>[HNRS] W.A. Franke Honors College</t>
  </si>
  <si>
    <t>[FNRT] College of Fine Arts</t>
  </si>
  <si>
    <t>[AAGN] Academic Affairs General</t>
  </si>
  <si>
    <t>[PBHL] College of Public Health</t>
  </si>
  <si>
    <t>[NURS] College of Nursing</t>
  </si>
  <si>
    <t>[BUSN] Eller College of Management</t>
  </si>
  <si>
    <t>[ENRL] Enrollment Services</t>
  </si>
  <si>
    <t>[ENGR] College of Engineering</t>
  </si>
  <si>
    <t>[ISCL] iSchool</t>
  </si>
  <si>
    <t>[PHRM] R Ken Coit College of Pharmacy</t>
  </si>
  <si>
    <t>[LAWC] James E Rogers College of Law</t>
  </si>
  <si>
    <t>[AGCE] Cooperative Extension</t>
  </si>
  <si>
    <t>[OPSC] James C Wyant Coll Optical Sci</t>
  </si>
  <si>
    <t>[HSCD] AZ Health Sci Ctrs &amp; Divisions</t>
  </si>
  <si>
    <t>[EDUC] College of Education</t>
  </si>
  <si>
    <t>[RCTI] RII Centers &amp; Institutes</t>
  </si>
  <si>
    <t>[STTS] Stud Success Retention Innov</t>
  </si>
  <si>
    <t>Business Affairs</t>
  </si>
  <si>
    <t>[AZPM] Arizona Public Media</t>
  </si>
  <si>
    <t>[UITS] Univ Info Tech Services Div</t>
  </si>
  <si>
    <t>[RSDV] RII Research Infrastructure</t>
  </si>
  <si>
    <t>[UAZS] College of Applied Sci &amp; Tech</t>
  </si>
  <si>
    <t>[HMNT] College of Humanities</t>
  </si>
  <si>
    <t>[CREC] Campus Recreation</t>
  </si>
  <si>
    <t>President</t>
  </si>
  <si>
    <t>[DIVS] Diversity and Inclusion</t>
  </si>
  <si>
    <t>[AADV] Academic Affairs Division</t>
  </si>
  <si>
    <t>[STUN] Student Unions</t>
  </si>
  <si>
    <t>[DRCA] Disability Resource Center</t>
  </si>
  <si>
    <t>[SLHW] Campus Health and Wellness</t>
  </si>
  <si>
    <t>[UGED] Undergraduate Education</t>
  </si>
  <si>
    <t>[CMPL] Campus Life Administration</t>
  </si>
  <si>
    <t>[DNST] Dean of Students</t>
  </si>
  <si>
    <t>[GRDC] Graduate College</t>
  </si>
  <si>
    <t>[RSLF] Housing &amp; Residential Life</t>
  </si>
  <si>
    <t>[PRKG] Parking and Transportation</t>
  </si>
  <si>
    <t>[SBLY] Division of Sustainability</t>
  </si>
  <si>
    <t>[PRDV] Div of Secretary of the Univ</t>
  </si>
  <si>
    <t>[FCMG] Facilities Management</t>
  </si>
  <si>
    <t>[MCDV] Marketing Communications Div</t>
  </si>
  <si>
    <t>[OTDV] Arizona International</t>
  </si>
  <si>
    <t>[OLDL] Arizona Online and Distance</t>
  </si>
  <si>
    <t>[ACDV] Vice Provost Acad Affrs Div</t>
  </si>
  <si>
    <t>[ACAD] Academic Administration</t>
  </si>
  <si>
    <t>[UAPS] Arts Presenting &amp; Engagement</t>
  </si>
  <si>
    <t>[LBRY] Libraries</t>
  </si>
  <si>
    <t>[HISI] Div of Hispanic Serving Inst</t>
  </si>
  <si>
    <t>[HRDV] Human Resources Division</t>
  </si>
  <si>
    <t>[PREO] Exec Ofc of the President Div</t>
  </si>
  <si>
    <t>[BUDV] Business Affairs Division</t>
  </si>
  <si>
    <t>[BLAE] Division of Black Adv &amp; Engmt</t>
  </si>
  <si>
    <t>[UAPD] University Police Department</t>
  </si>
  <si>
    <t>[DEIT] University Compliance Division</t>
  </si>
  <si>
    <t>[HLGN] Az Health Sciences Division</t>
  </si>
  <si>
    <t>[DNAA] Div of Native Am. Advancement</t>
  </si>
  <si>
    <t>[FNSV] Financial Services</t>
  </si>
  <si>
    <t>[BASS] Business Affairs Shared Svcs</t>
  </si>
  <si>
    <t>[FSSD] Finance Strategy &amp; Solutions</t>
  </si>
  <si>
    <t>[INAD] Internal Audit</t>
  </si>
  <si>
    <t>[PBCF] Planning &amp; Operations-Phoenix</t>
  </si>
  <si>
    <t>[PDCN] Planning Design &amp; Construction</t>
  </si>
  <si>
    <t>[OGCD] General Counsel Division</t>
  </si>
  <si>
    <t>[UAFN] Alumni &amp; Development Division</t>
  </si>
  <si>
    <t>[BDGT] Division of Budget &amp; Planning</t>
  </si>
  <si>
    <t>[MUSM] RII Museums Division</t>
  </si>
  <si>
    <t>[AZES] Arizona Experiment Station</t>
  </si>
  <si>
    <t>[RSKM] Risk Management and Safety Div</t>
  </si>
  <si>
    <t>[TCHP] Tech Parks Division</t>
  </si>
  <si>
    <t>[RSIN] Institutional Research Div</t>
  </si>
  <si>
    <t>[ICAD] Intercollegiate Athletics Div</t>
  </si>
  <si>
    <t>ICA</t>
  </si>
  <si>
    <t>[OTDT] UA Assoc Students Bookstore</t>
  </si>
  <si>
    <t>[TLAZ] Tech Launch Arizona</t>
  </si>
  <si>
    <t>[CLAD] Letters Arts &amp; Sci Division</t>
  </si>
  <si>
    <t>Auxiliary Units</t>
  </si>
  <si>
    <t>Provost</t>
  </si>
  <si>
    <t>FY2019</t>
  </si>
  <si>
    <t>FY2020</t>
  </si>
  <si>
    <t>FY2021</t>
  </si>
  <si>
    <t>FY2022</t>
  </si>
  <si>
    <t>FY2023</t>
  </si>
  <si>
    <t>Colleges</t>
  </si>
  <si>
    <t>Health Sciences</t>
  </si>
  <si>
    <t>Research</t>
  </si>
  <si>
    <t>General Counsel</t>
  </si>
  <si>
    <t>Native Advc.</t>
  </si>
  <si>
    <t>Expense</t>
  </si>
  <si>
    <t>Net Change</t>
  </si>
  <si>
    <t>Beg Fund Bal</t>
  </si>
  <si>
    <t>End Fund Bal</t>
  </si>
  <si>
    <t>Revenue Includes Internal Loans of $86.6M</t>
  </si>
  <si>
    <t>Total Auxiliary Units</t>
  </si>
  <si>
    <t>Main Campus</t>
  </si>
  <si>
    <t>President Total</t>
  </si>
  <si>
    <t>Provost Support Units Total</t>
  </si>
  <si>
    <t>Research Support Total</t>
  </si>
  <si>
    <t>Secretary Total</t>
  </si>
  <si>
    <t>Support Unit Total</t>
  </si>
  <si>
    <t>Overallocated Base $35M, Strat Plan $15M, PFI $8M, Overallocated one-time $7M</t>
  </si>
  <si>
    <t>Notes</t>
  </si>
  <si>
    <t>Business Affairs Auxiliary Total</t>
  </si>
  <si>
    <t>Health Sciences Colleges Total</t>
  </si>
  <si>
    <t>Main Campus Colleges Total</t>
  </si>
  <si>
    <t>University Total</t>
  </si>
  <si>
    <t>Business Affairs Support Total</t>
  </si>
  <si>
    <t>Campus Safety</t>
  </si>
  <si>
    <t>Campus Safety Total</t>
  </si>
  <si>
    <t>Provost Support Units</t>
  </si>
  <si>
    <t>Support Units</t>
  </si>
  <si>
    <t>Provost Auxiliary Total</t>
  </si>
  <si>
    <t>Institutionally Held</t>
  </si>
  <si>
    <t>Total Institutionally Held</t>
  </si>
  <si>
    <r>
      <t>FY19-23 Unrestricted Revenues, Expenses, and Net Change in Fund Balance by Unit</t>
    </r>
    <r>
      <rPr>
        <b/>
        <vertAlign val="superscript"/>
        <sz val="8"/>
        <color theme="3"/>
        <rFont val="Calibri"/>
        <family val="2"/>
        <scheme val="minor"/>
      </rPr>
      <t xml:space="preserve"> 1</t>
    </r>
  </si>
  <si>
    <t>Growth Rate 19-23</t>
  </si>
  <si>
    <t>AIB (mill)</t>
  </si>
  <si>
    <t>SBA (mill)</t>
  </si>
  <si>
    <t>AIB share of this college spend</t>
  </si>
  <si>
    <t>SBA share of this college spend</t>
  </si>
  <si>
    <t xml:space="preserve">AIB and SBA tiny share of total expenditure </t>
  </si>
  <si>
    <t>why such big share of SBA going here</t>
  </si>
  <si>
    <t>Change 19-23</t>
  </si>
  <si>
    <t>Fund Bal share of expend 23</t>
  </si>
  <si>
    <t>Fund Balance % expend 19</t>
  </si>
  <si>
    <t>AIB % of total for all colleges</t>
  </si>
  <si>
    <t>SBA % of total for all colleges</t>
  </si>
  <si>
    <t>rev and exp fell 21 percent</t>
  </si>
  <si>
    <t>Reserves grew over 30 percent</t>
  </si>
  <si>
    <t>rev and exp grew about 14%</t>
  </si>
  <si>
    <t>reserves grew over 46 %</t>
  </si>
  <si>
    <t>rev and expense grew over 200 percent</t>
  </si>
  <si>
    <t xml:space="preserve">reserves grew </t>
  </si>
  <si>
    <t>expense grew 11</t>
  </si>
  <si>
    <t>reserves grew 28</t>
  </si>
  <si>
    <t>revenue fell -16.2</t>
  </si>
  <si>
    <t>expense fell 18.2</t>
  </si>
  <si>
    <t>reserves now bigger than expenses</t>
  </si>
  <si>
    <t>reve and expenditure fell</t>
  </si>
  <si>
    <t>reserves rose sharply</t>
  </si>
  <si>
    <t>revenue and expenditure little chang</t>
  </si>
  <si>
    <t>reserves rose enormously.</t>
  </si>
  <si>
    <t>HUGE SHARE of SBA relative to AIB in the 2 medical colleges</t>
  </si>
  <si>
    <t>AIB and SBA both 10 % or less of budget</t>
  </si>
  <si>
    <t>expenses rose 58% revenue only 15</t>
  </si>
  <si>
    <t>slight growth</t>
  </si>
  <si>
    <t>huge drop</t>
  </si>
  <si>
    <t>little change</t>
  </si>
  <si>
    <t>11 percent growth</t>
  </si>
  <si>
    <t>Exp grew faster than rev 19.2 v. 17</t>
  </si>
  <si>
    <t>drop in fund balance to expense 20.8 to 17.3</t>
  </si>
  <si>
    <t>revenue up 4.6 expens up 9.5</t>
  </si>
  <si>
    <t>fb share of expend rose 24 to 29.7</t>
  </si>
  <si>
    <t>Fb share of expend rose 25.26 26.3</t>
  </si>
  <si>
    <t xml:space="preserve">rev fell 10.4   exp fell 18.2 </t>
  </si>
  <si>
    <t>total aib allocations rose from 279m in 20 to 411m in23</t>
  </si>
  <si>
    <t xml:space="preserve">sb allocations between 513 to 555m in 23 </t>
  </si>
  <si>
    <t>revene and expnses up 85 and 92 %</t>
  </si>
  <si>
    <t>beg fund balance up 21.8</t>
  </si>
  <si>
    <t>end fund balance down -93.6</t>
  </si>
  <si>
    <t>Revenue grew 17 prcent</t>
  </si>
  <si>
    <t>expense grew 19 percent</t>
  </si>
  <si>
    <t>fund balance grew but ratio to expense down</t>
  </si>
  <si>
    <t>fund balance fell slightly but ratio to expense fell from 17.6 to 11.6</t>
  </si>
  <si>
    <t>513 without extra</t>
  </si>
  <si>
    <t xml:space="preserve">University minus Colleges </t>
  </si>
  <si>
    <t>pct. For colleges</t>
  </si>
  <si>
    <t xml:space="preserve">pct. Of college totals </t>
  </si>
  <si>
    <t>AIB % of all</t>
  </si>
  <si>
    <t>SBA% of all</t>
  </si>
  <si>
    <r>
      <t>FY19-23 Unrestricted Revenues, Expenses, and Net Change in Fund Balance by Unit</t>
    </r>
    <r>
      <rPr>
        <b/>
        <vertAlign val="superscript"/>
        <sz val="10"/>
        <color theme="3"/>
        <rFont val="Calibri"/>
        <family val="2"/>
        <scheme val="minor"/>
      </rPr>
      <t xml:space="preserve"> 1</t>
    </r>
  </si>
  <si>
    <t>AIB%-SBA%</t>
  </si>
  <si>
    <t>Change 2019-2013</t>
  </si>
  <si>
    <t>Change 2019-2014</t>
  </si>
  <si>
    <t>Change 2019-2015</t>
  </si>
  <si>
    <t>Change 2019-2016</t>
  </si>
  <si>
    <t>Expenditures</t>
  </si>
  <si>
    <t>Growth Rate 2019-2023</t>
  </si>
  <si>
    <t>Fund Balance % Expenditures, 2019, BOY</t>
  </si>
  <si>
    <t>Fund Balance % Expenditures 2023, BOY</t>
  </si>
  <si>
    <t>Fund Balance % Expenditures, 2019, EOY</t>
  </si>
  <si>
    <t>Fund Balance % Expenditures 2023, EOY</t>
  </si>
  <si>
    <t>Chg Revenue 19-23 (Mill)</t>
  </si>
  <si>
    <t>Chg Exp 19-23 (Mill)</t>
  </si>
  <si>
    <t>chg Reserves EOY 19-23 (Mill)</t>
  </si>
  <si>
    <t>Chg Reserves BOY 19-23 (Mill)</t>
  </si>
  <si>
    <t>Reserves BOY</t>
  </si>
  <si>
    <t>Reserves EOY</t>
  </si>
  <si>
    <t>All Colleges Total</t>
  </si>
  <si>
    <t xml:space="preserve">Health Sciences Colleges  </t>
  </si>
  <si>
    <t>origorder</t>
  </si>
  <si>
    <t>Research Division</t>
  </si>
  <si>
    <t xml:space="preserve">Secretary   </t>
  </si>
  <si>
    <t>rev19</t>
  </si>
  <si>
    <t>rev20</t>
  </si>
  <si>
    <t>rev21</t>
  </si>
  <si>
    <t>rev22</t>
  </si>
  <si>
    <t>rev23</t>
  </si>
  <si>
    <t>exp19</t>
  </si>
  <si>
    <t>exp20</t>
  </si>
  <si>
    <t>exp21</t>
  </si>
  <si>
    <t>exp22</t>
  </si>
  <si>
    <t>exp23</t>
  </si>
  <si>
    <t>fbboy19</t>
  </si>
  <si>
    <t>fbboy20</t>
  </si>
  <si>
    <t>fbboy21</t>
  </si>
  <si>
    <t>fbboy22</t>
  </si>
  <si>
    <t>fbboy23</t>
  </si>
  <si>
    <t>fbeoy19</t>
  </si>
  <si>
    <t>fbeoy20</t>
  </si>
  <si>
    <t>fbeoy21</t>
  </si>
  <si>
    <t>fbeoy22</t>
  </si>
  <si>
    <t>fbeoy23</t>
  </si>
  <si>
    <t>revmexp19</t>
  </si>
  <si>
    <t>revmexp20</t>
  </si>
  <si>
    <t>revmexp21</t>
  </si>
  <si>
    <t>revmexp22</t>
  </si>
  <si>
    <t>revmexp23</t>
  </si>
  <si>
    <t>cat1</t>
  </si>
  <si>
    <t>cat2</t>
  </si>
  <si>
    <t>cat3</t>
  </si>
  <si>
    <t>catn1</t>
  </si>
  <si>
    <t>catn2</t>
  </si>
  <si>
    <t>catn3</t>
  </si>
  <si>
    <t>AIB % of colleges total</t>
  </si>
  <si>
    <t>SBA % of colleges total</t>
  </si>
  <si>
    <t>Rev Growth Rate 19-23</t>
  </si>
  <si>
    <t>Exp Growth Rate 19-23</t>
  </si>
  <si>
    <t>Reserves Growth Rate BOY 19-23</t>
  </si>
  <si>
    <t>Reserves Growth Rate EOY 19-23</t>
  </si>
  <si>
    <t>.</t>
  </si>
  <si>
    <t>exp19 (mill)</t>
  </si>
  <si>
    <t>Fund Balance % Exp, 2019, BOY</t>
  </si>
  <si>
    <t>Fund Balance % Exp 2023, BOY</t>
  </si>
  <si>
    <t>AIB 2023 (mill)</t>
  </si>
  <si>
    <t>SBA 2023 (mill)</t>
  </si>
  <si>
    <t>Fund Balance % Exp 2023, EOY</t>
  </si>
  <si>
    <t>Chg. Fund Balance % Exp 19 BOY-23 EOY</t>
  </si>
  <si>
    <t>Exp. Grew 19 percent.  FB ratio fell 22.6 to 17.3</t>
  </si>
  <si>
    <t>exp. Grew 26 %, 80% of new spending by noncolleges.  FB ratio fell from 26.2 to 11.6</t>
  </si>
  <si>
    <t>Exp grew 9.5% FB ratio rose from 24 to 26.3</t>
  </si>
  <si>
    <t>Exp grew 18.2%,    FB ratio fell from 23.9 to 15.4</t>
  </si>
  <si>
    <t>Exp grew 58 percent, almost all in 23, almost 30% of main campus growth in expenditures Fbratio fell from 50 to 13, high ratio to start with SBA% greater than AIB%</t>
  </si>
  <si>
    <t>exp grew 16%,  about 23% of rise in main campus expenditures, FB ratio fell from 7.2 to 1.5, AIB and SBA shares equal</t>
  </si>
  <si>
    <t xml:space="preserve">new college, account for about 21 % of main campus rise,  SBA 4.8% higher than AIB.  Fund Balance </t>
  </si>
  <si>
    <t>grew 44.2%,  accounted for about 20% of main campus rise,   AIB share higher than SBA share,  FB ratio fell from 20.7 to 12.7</t>
  </si>
  <si>
    <t>exp grew 28.4%, about 5% of main campus rise, fb ratio fell from 2.2 to -49.3, SBA Share is 9.12, 6.5 higher than AIB share</t>
  </si>
  <si>
    <t>exp grew 19% about 5% of main campus rise, fb ratio down from 30.4 to 1.3  Aib share is 1.8% higher than SBA share</t>
  </si>
  <si>
    <t>exp rose 66.3%, about 3% of main campus rise, fb ratio down from 2.5 to7.7</t>
  </si>
  <si>
    <t>exp rose 31.9,  about 3% of main campus rise, fb ratio down from 111.6 to 50, AIB higher than SBA</t>
  </si>
  <si>
    <t>ischool new.  Grewe 30.6%</t>
  </si>
  <si>
    <t>exp grew 7.4%, about 2.5% of main campus rise, FB ratio rose from 40.8 to 50.4, AIB share is 8.4 higher than SBA share</t>
  </si>
  <si>
    <t>exp grew 22.1%, about 2.3% of main campus rise, FB ratio rose from 26.6 to 36.8</t>
  </si>
  <si>
    <t>exp grew 11 %, about 2.3% of main campus rise, FB ratio rose from 26.6 to 36.8,  AIB share about 0.5% lower than SBA share</t>
  </si>
  <si>
    <t>exp grew 2.7%,  about 2% of main campus rise, FB ratio fell from 31.6 to 25</t>
  </si>
  <si>
    <t>exp grew 11.1 %, about 1 % of main campus rise, fb ratio fell from 62 to 40.5</t>
  </si>
  <si>
    <t>exp fell 11.9% offset about 11.5% of main campus rise, fb ratio fell from 10.6 to 4.4, AIB share is 11.9, SBA share is 0.3</t>
  </si>
  <si>
    <t>exp fell 11.9% offset about 11.5% of main campus rise, fb ratio fell from 10.6 to 4.4, AIB share is 1 percent higher than SBA share</t>
  </si>
  <si>
    <t>exp. Down 21.2, down 70m,  FB rose 27.4 to 47.2, huge SBA winner 13.8% higher than SBA,  SBA is 6.3% of dept. budget</t>
  </si>
  <si>
    <t>exp up 14.6 percent 33.7m, fb ratio 16.1 to 22.8</t>
  </si>
  <si>
    <t xml:space="preserve">Expend up 260, percent, 44.8m, fb ratio 32 to 35   AIB more than SBA, </t>
  </si>
  <si>
    <t>HUGE SHARE of SBA relative to AIB in the 2 medical colleges.  Exp up 1.7%, SBA and AIB 7.6 and 10.2 % of budget, fb ratio rose from 24.0 to 37.8</t>
  </si>
  <si>
    <t>exp23 (mill)</t>
  </si>
  <si>
    <t>University minus Colleges minus Institutionally Held</t>
  </si>
  <si>
    <t>This is the data Lisa Rulney gave us in late November, but rearranged so that the information for each unit is now on one line.  I added the AIB, SBA material.   The data on revenues and expenditures include transfers within each unit and across colleges so there is double counting when you add up the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</si>
</sst>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00_);_(* \(#,##0.000\);_(* &quot;-&quot;???_);_(@_)"/>
    <numFmt numFmtId="167" formatCode="#,##0.0_);\(#,##0.0\)"/>
    <numFmt numFmtId="168" formatCode="#,##0.0"/>
    <numFmt numFmtId="169" formatCode="0.0E+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vertAlign val="superscript"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vertAlign val="superscript"/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9" fillId="0" borderId="2" xfId="3" applyFont="1" applyAlignment="1">
      <alignment horizontal="center"/>
    </xf>
    <xf numFmtId="0" fontId="21" fillId="0" borderId="0" xfId="0" applyFont="1"/>
    <xf numFmtId="37" fontId="21" fillId="0" borderId="0" xfId="0" applyNumberFormat="1" applyFont="1"/>
    <xf numFmtId="164" fontId="21" fillId="0" borderId="0" xfId="42" applyNumberFormat="1" applyFont="1"/>
    <xf numFmtId="165" fontId="21" fillId="0" borderId="0" xfId="0" applyNumberFormat="1" applyFont="1"/>
    <xf numFmtId="0" fontId="21" fillId="0" borderId="10" xfId="0" applyFont="1" applyBorder="1"/>
    <xf numFmtId="164" fontId="21" fillId="0" borderId="10" xfId="42" applyNumberFormat="1" applyFont="1" applyBorder="1"/>
    <xf numFmtId="0" fontId="22" fillId="0" borderId="11" xfId="0" applyFont="1" applyBorder="1"/>
    <xf numFmtId="164" fontId="22" fillId="0" borderId="11" xfId="42" applyNumberFormat="1" applyFont="1" applyBorder="1"/>
    <xf numFmtId="164" fontId="21" fillId="0" borderId="0" xfId="42" applyNumberFormat="1" applyFont="1" applyFill="1"/>
    <xf numFmtId="164" fontId="21" fillId="0" borderId="0" xfId="42" applyNumberFormat="1" applyFont="1" applyBorder="1"/>
    <xf numFmtId="164" fontId="21" fillId="0" borderId="12" xfId="42" applyNumberFormat="1" applyFont="1" applyBorder="1"/>
    <xf numFmtId="164" fontId="21" fillId="0" borderId="0" xfId="0" applyNumberFormat="1" applyFont="1"/>
    <xf numFmtId="43" fontId="21" fillId="0" borderId="0" xfId="0" applyNumberFormat="1" applyFont="1"/>
    <xf numFmtId="0" fontId="21" fillId="0" borderId="0" xfId="0" applyFont="1" applyAlignment="1">
      <alignment horizontal="left" wrapText="1"/>
    </xf>
    <xf numFmtId="0" fontId="19" fillId="0" borderId="0" xfId="5" applyFont="1" applyAlignment="1">
      <alignment horizontal="left" wrapText="1"/>
    </xf>
    <xf numFmtId="165" fontId="19" fillId="0" borderId="0" xfId="5" applyNumberFormat="1" applyFont="1" applyAlignment="1">
      <alignment horizontal="left" wrapText="1"/>
    </xf>
    <xf numFmtId="165" fontId="23" fillId="0" borderId="0" xfId="0" applyNumberFormat="1" applyFont="1"/>
    <xf numFmtId="2" fontId="21" fillId="0" borderId="0" xfId="0" applyNumberFormat="1" applyFont="1"/>
    <xf numFmtId="166" fontId="21" fillId="0" borderId="0" xfId="0" applyNumberFormat="1" applyFont="1"/>
    <xf numFmtId="0" fontId="24" fillId="0" borderId="2" xfId="3" applyFont="1" applyAlignment="1">
      <alignment horizontal="center"/>
    </xf>
    <xf numFmtId="0" fontId="26" fillId="0" borderId="0" xfId="0" applyFont="1"/>
    <xf numFmtId="165" fontId="26" fillId="0" borderId="0" xfId="0" applyNumberFormat="1" applyFont="1"/>
    <xf numFmtId="0" fontId="26" fillId="0" borderId="0" xfId="0" applyFont="1" applyAlignment="1">
      <alignment horizontal="left" wrapText="1"/>
    </xf>
    <xf numFmtId="0" fontId="24" fillId="0" borderId="0" xfId="5" applyFont="1" applyAlignment="1">
      <alignment horizontal="left" wrapText="1"/>
    </xf>
    <xf numFmtId="165" fontId="24" fillId="0" borderId="0" xfId="5" applyNumberFormat="1" applyFont="1" applyAlignment="1">
      <alignment horizontal="left" wrapText="1"/>
    </xf>
    <xf numFmtId="0" fontId="24" fillId="0" borderId="0" xfId="5" applyFont="1"/>
    <xf numFmtId="37" fontId="26" fillId="0" borderId="0" xfId="0" applyNumberFormat="1" applyFont="1"/>
    <xf numFmtId="164" fontId="26" fillId="0" borderId="0" xfId="42" applyNumberFormat="1" applyFont="1"/>
    <xf numFmtId="164" fontId="26" fillId="0" borderId="0" xfId="0" applyNumberFormat="1" applyFont="1"/>
    <xf numFmtId="0" fontId="26" fillId="0" borderId="10" xfId="0" applyFont="1" applyBorder="1"/>
    <xf numFmtId="164" fontId="26" fillId="0" borderId="10" xfId="42" applyNumberFormat="1" applyFont="1" applyBorder="1"/>
    <xf numFmtId="0" fontId="27" fillId="0" borderId="11" xfId="0" applyFont="1" applyBorder="1"/>
    <xf numFmtId="164" fontId="27" fillId="0" borderId="11" xfId="42" applyNumberFormat="1" applyFont="1" applyBorder="1"/>
    <xf numFmtId="164" fontId="26" fillId="0" borderId="0" xfId="42" applyNumberFormat="1" applyFont="1" applyFill="1"/>
    <xf numFmtId="164" fontId="26" fillId="0" borderId="0" xfId="42" applyNumberFormat="1" applyFont="1" applyBorder="1"/>
    <xf numFmtId="164" fontId="26" fillId="0" borderId="12" xfId="42" applyNumberFormat="1" applyFont="1" applyBorder="1"/>
    <xf numFmtId="43" fontId="26" fillId="0" borderId="0" xfId="0" applyNumberFormat="1" applyFont="1"/>
    <xf numFmtId="165" fontId="28" fillId="0" borderId="0" xfId="0" applyNumberFormat="1" applyFont="1"/>
    <xf numFmtId="2" fontId="26" fillId="0" borderId="0" xfId="0" applyNumberFormat="1" applyFont="1"/>
    <xf numFmtId="166" fontId="26" fillId="0" borderId="0" xfId="0" applyNumberFormat="1" applyFont="1"/>
    <xf numFmtId="167" fontId="26" fillId="0" borderId="0" xfId="0" applyNumberFormat="1" applyFont="1"/>
    <xf numFmtId="167" fontId="21" fillId="0" borderId="0" xfId="0" applyNumberFormat="1" applyFon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168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6" fillId="0" borderId="0" xfId="0" applyFont="1" applyAlignment="1">
      <alignment vertical="top"/>
    </xf>
    <xf numFmtId="2" fontId="16" fillId="0" borderId="0" xfId="0" applyNumberFormat="1" applyFont="1" applyAlignment="1">
      <alignment vertical="top"/>
    </xf>
    <xf numFmtId="168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65" fontId="14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5" fontId="29" fillId="0" borderId="0" xfId="0" applyNumberFormat="1" applyFont="1" applyAlignment="1">
      <alignment vertical="top"/>
    </xf>
    <xf numFmtId="169" fontId="0" fillId="0" borderId="0" xfId="0" applyNumberFormat="1" applyAlignment="1">
      <alignment vertical="top"/>
    </xf>
    <xf numFmtId="2" fontId="30" fillId="0" borderId="0" xfId="0" applyNumberFormat="1" applyFont="1" applyAlignment="1">
      <alignment vertical="top"/>
    </xf>
    <xf numFmtId="2" fontId="31" fillId="0" borderId="0" xfId="0" applyNumberFormat="1" applyFont="1" applyAlignment="1">
      <alignment vertical="top"/>
    </xf>
    <xf numFmtId="0" fontId="19" fillId="0" borderId="2" xfId="3" applyFont="1" applyAlignment="1">
      <alignment horizontal="center"/>
    </xf>
    <xf numFmtId="0" fontId="24" fillId="0" borderId="2" xfId="3" applyFont="1" applyAlignment="1">
      <alignment horizontal="center"/>
    </xf>
    <xf numFmtId="0" fontId="32" fillId="0" borderId="0" xfId="0" applyFont="1" applyAlignment="1">
      <alignment vertical="top" wrapText="1"/>
    </xf>
    <xf numFmtId="165" fontId="32" fillId="0" borderId="0" xfId="0" applyNumberFormat="1" applyFont="1" applyAlignment="1">
      <alignment vertical="top" wrapText="1"/>
    </xf>
    <xf numFmtId="0" fontId="32" fillId="0" borderId="0" xfId="0" applyFont="1" applyAlignment="1">
      <alignment vertical="top"/>
    </xf>
    <xf numFmtId="2" fontId="32" fillId="0" borderId="0" xfId="0" applyNumberFormat="1" applyFont="1" applyAlignment="1">
      <alignment vertical="top"/>
    </xf>
    <xf numFmtId="165" fontId="32" fillId="0" borderId="0" xfId="0" applyNumberFormat="1" applyFont="1" applyAlignment="1">
      <alignment vertical="top"/>
    </xf>
    <xf numFmtId="165" fontId="33" fillId="0" borderId="0" xfId="0" applyNumberFormat="1" applyFont="1" applyAlignment="1">
      <alignment vertical="top"/>
    </xf>
    <xf numFmtId="165" fontId="34" fillId="0" borderId="0" xfId="0" applyNumberFormat="1" applyFont="1" applyAlignment="1">
      <alignment vertical="top"/>
    </xf>
    <xf numFmtId="0" fontId="33" fillId="0" borderId="0" xfId="0" applyFont="1" applyAlignment="1">
      <alignment vertical="top"/>
    </xf>
    <xf numFmtId="165" fontId="35" fillId="0" borderId="0" xfId="0" applyNumberFormat="1" applyFont="1" applyAlignment="1">
      <alignment vertical="top"/>
    </xf>
    <xf numFmtId="1" fontId="32" fillId="0" borderId="0" xfId="0" applyNumberFormat="1" applyFont="1" applyAlignment="1">
      <alignment vertical="top" wrapText="1"/>
    </xf>
    <xf numFmtId="1" fontId="32" fillId="0" borderId="0" xfId="0" applyNumberFormat="1" applyFont="1" applyAlignment="1">
      <alignment vertical="top"/>
    </xf>
    <xf numFmtId="1" fontId="33" fillId="0" borderId="0" xfId="0" applyNumberFormat="1" applyFont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2FF4-5F2C-4990-9522-47E9C34DC935}">
  <dimension ref="A1:CM10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5" sqref="E5"/>
    </sheetView>
  </sheetViews>
  <sheetFormatPr defaultColWidth="8.42578125" defaultRowHeight="21" x14ac:dyDescent="0.25"/>
  <cols>
    <col min="1" max="1" width="4.42578125" style="70" customWidth="1"/>
    <col min="2" max="2" width="6.7109375" style="70" customWidth="1"/>
    <col min="3" max="3" width="50.42578125" style="70" customWidth="1"/>
    <col min="4" max="5" width="10" style="74" bestFit="1" customWidth="1"/>
    <col min="6" max="6" width="12.5703125" style="68" customWidth="1"/>
    <col min="7" max="7" width="14" style="68" customWidth="1"/>
    <col min="8" max="8" width="8.5703125" style="68" bestFit="1" customWidth="1"/>
    <col min="9" max="9" width="13.85546875" style="68" customWidth="1"/>
    <col min="10" max="10" width="13.42578125" style="68" customWidth="1"/>
    <col min="11" max="16384" width="8.42578125" style="70"/>
  </cols>
  <sheetData>
    <row r="1" spans="1:91" s="63" customFormat="1" ht="93" customHeight="1" x14ac:dyDescent="0.25">
      <c r="A1" s="63" t="s">
        <v>228</v>
      </c>
      <c r="B1" s="63" t="s">
        <v>229</v>
      </c>
      <c r="D1" s="72" t="s">
        <v>244</v>
      </c>
      <c r="E1" s="72" t="s">
        <v>245</v>
      </c>
      <c r="F1" s="64" t="s">
        <v>234</v>
      </c>
      <c r="G1" s="64" t="s">
        <v>235</v>
      </c>
      <c r="H1" s="64" t="s">
        <v>181</v>
      </c>
      <c r="I1" s="64" t="s">
        <v>128</v>
      </c>
      <c r="J1" s="64" t="s">
        <v>129</v>
      </c>
    </row>
    <row r="2" spans="1:91" s="65" customFormat="1" x14ac:dyDescent="0.25">
      <c r="A2" s="65" t="s">
        <v>115</v>
      </c>
      <c r="B2" s="65" t="s">
        <v>115</v>
      </c>
      <c r="D2" s="73">
        <v>411</v>
      </c>
      <c r="E2" s="73">
        <v>557</v>
      </c>
      <c r="F2" s="67"/>
      <c r="G2" s="67"/>
      <c r="H2" s="67">
        <v>0</v>
      </c>
      <c r="I2" s="67"/>
      <c r="J2" s="67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91" s="65" customFormat="1" x14ac:dyDescent="0.25">
      <c r="A3" s="65" t="s">
        <v>175</v>
      </c>
      <c r="B3" s="65" t="s">
        <v>175</v>
      </c>
      <c r="D3" s="73">
        <v>3.6910000000000309</v>
      </c>
      <c r="E3" s="73">
        <v>439.11</v>
      </c>
      <c r="F3" s="67">
        <v>0.89805352798054283</v>
      </c>
      <c r="G3" s="67">
        <v>78.834829443447035</v>
      </c>
      <c r="H3" s="67">
        <v>-77.936775915466498</v>
      </c>
      <c r="I3" s="67">
        <v>1.739676262293063E-3</v>
      </c>
      <c r="J3" s="67">
        <v>0.20696538703210526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91" s="65" customFormat="1" x14ac:dyDescent="0.25">
      <c r="A4" s="65" t="s">
        <v>93</v>
      </c>
      <c r="B4" s="65" t="s">
        <v>198</v>
      </c>
      <c r="D4" s="73">
        <v>407.30899999999997</v>
      </c>
      <c r="E4" s="73">
        <v>117.88999999999999</v>
      </c>
      <c r="F4" s="67">
        <v>99.990000000000009</v>
      </c>
      <c r="G4" s="67">
        <v>100</v>
      </c>
      <c r="H4" s="67">
        <v>-9.9999999999909051E-3</v>
      </c>
      <c r="I4" s="68">
        <v>30.71959648462358</v>
      </c>
      <c r="J4" s="68">
        <v>8.8913655960763798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91" s="65" customFormat="1" x14ac:dyDescent="0.25">
      <c r="A5" s="65" t="s">
        <v>93</v>
      </c>
      <c r="B5" s="65" t="s">
        <v>114</v>
      </c>
      <c r="D5" s="73">
        <v>341.02</v>
      </c>
      <c r="E5" s="73">
        <v>68.489999999999995</v>
      </c>
      <c r="F5" s="67">
        <v>83.710000000000008</v>
      </c>
      <c r="G5" s="67">
        <v>58.140000000000008</v>
      </c>
      <c r="H5" s="67">
        <v>25.57</v>
      </c>
      <c r="I5" s="68">
        <v>50.284118647212196</v>
      </c>
      <c r="J5" s="68">
        <v>10.098995032982122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91" x14ac:dyDescent="0.25">
      <c r="A6" s="65" t="s">
        <v>93</v>
      </c>
      <c r="B6" s="65" t="s">
        <v>113</v>
      </c>
      <c r="C6" s="65"/>
      <c r="D6" s="73">
        <v>66.289000000000001</v>
      </c>
      <c r="E6" s="73">
        <v>49.4</v>
      </c>
      <c r="F6" s="67">
        <v>16.28</v>
      </c>
      <c r="G6" s="67">
        <v>41.86</v>
      </c>
      <c r="H6" s="69">
        <v>-25.58</v>
      </c>
      <c r="I6" s="68">
        <v>10.234415111268934</v>
      </c>
      <c r="J6" s="68">
        <v>7.6269080314484343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91" s="65" customFormat="1" x14ac:dyDescent="0.25">
      <c r="A7" s="65" t="s">
        <v>93</v>
      </c>
      <c r="B7" s="65" t="s">
        <v>114</v>
      </c>
      <c r="D7" s="73">
        <v>341.02</v>
      </c>
      <c r="E7" s="73">
        <v>68.489999999999995</v>
      </c>
      <c r="F7" s="67">
        <v>83.710000000000008</v>
      </c>
      <c r="G7" s="67">
        <v>58.140000000000008</v>
      </c>
      <c r="H7" s="67">
        <v>25.57</v>
      </c>
      <c r="I7" s="68">
        <v>50.284118647212196</v>
      </c>
      <c r="J7" s="68">
        <v>10.098995032982122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91" s="65" customFormat="1" x14ac:dyDescent="0.25">
      <c r="A8" s="70" t="s">
        <v>93</v>
      </c>
      <c r="B8" s="70" t="s">
        <v>104</v>
      </c>
      <c r="C8" s="70" t="s">
        <v>10</v>
      </c>
      <c r="D8" s="74">
        <v>62.4</v>
      </c>
      <c r="E8" s="74">
        <v>0</v>
      </c>
      <c r="F8" s="68">
        <v>15.33</v>
      </c>
      <c r="G8" s="68">
        <v>0.08</v>
      </c>
      <c r="H8" s="67">
        <v>15.25</v>
      </c>
      <c r="I8" s="68">
        <v>74.305369488976311</v>
      </c>
      <c r="J8" s="68">
        <v>0.10717120599371584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91" s="65" customFormat="1" x14ac:dyDescent="0.25">
      <c r="A9" s="70" t="s">
        <v>93</v>
      </c>
      <c r="B9" s="70" t="s">
        <v>104</v>
      </c>
      <c r="C9" s="70" t="s">
        <v>17</v>
      </c>
      <c r="D9" s="74">
        <v>48.5</v>
      </c>
      <c r="E9" s="74">
        <v>0.317</v>
      </c>
      <c r="F9" s="68">
        <v>11.9</v>
      </c>
      <c r="G9" s="68">
        <v>0.27</v>
      </c>
      <c r="H9" s="67">
        <v>11.63</v>
      </c>
      <c r="I9" s="68">
        <v>63.410265548632815</v>
      </c>
      <c r="J9" s="68">
        <v>0.39222844669257412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91" s="65" customFormat="1" x14ac:dyDescent="0.25">
      <c r="A10" s="70" t="s">
        <v>93</v>
      </c>
      <c r="B10" s="70" t="s">
        <v>104</v>
      </c>
      <c r="C10" s="70" t="s">
        <v>34</v>
      </c>
      <c r="D10" s="74">
        <v>34.6</v>
      </c>
      <c r="E10" s="74">
        <v>0.105</v>
      </c>
      <c r="F10" s="68">
        <v>8.49</v>
      </c>
      <c r="G10" s="68">
        <v>0.09</v>
      </c>
      <c r="H10" s="67">
        <v>8.4</v>
      </c>
      <c r="I10" s="68">
        <v>91.482657389786453</v>
      </c>
      <c r="J10" s="68">
        <v>0.26440074390111695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91" s="65" customFormat="1" x14ac:dyDescent="0.25">
      <c r="A11" s="70" t="s">
        <v>93</v>
      </c>
      <c r="B11" s="70" t="s">
        <v>104</v>
      </c>
      <c r="C11" s="70" t="s">
        <v>26</v>
      </c>
      <c r="D11" s="74">
        <v>15.8</v>
      </c>
      <c r="E11" s="74">
        <v>2.4300000000000002</v>
      </c>
      <c r="F11" s="68">
        <v>3.89</v>
      </c>
      <c r="G11" s="68">
        <v>2.06</v>
      </c>
      <c r="H11" s="68">
        <v>1.83</v>
      </c>
      <c r="I11" s="68">
        <v>65.481123629259187</v>
      </c>
      <c r="J11" s="68">
        <v>9.9464997917862039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91" s="65" customFormat="1" x14ac:dyDescent="0.25">
      <c r="A12" s="70" t="s">
        <v>93</v>
      </c>
      <c r="B12" s="70" t="s">
        <v>104</v>
      </c>
      <c r="C12" s="70" t="s">
        <v>19</v>
      </c>
      <c r="D12" s="74">
        <v>23.6</v>
      </c>
      <c r="E12" s="74">
        <v>5.0999999999999996</v>
      </c>
      <c r="F12" s="68">
        <v>5.79</v>
      </c>
      <c r="G12" s="68">
        <v>4.29</v>
      </c>
      <c r="H12" s="68">
        <v>1.5</v>
      </c>
      <c r="I12" s="68">
        <v>34.313844504584068</v>
      </c>
      <c r="J12" s="68">
        <v>7.4152799564990985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91" s="65" customFormat="1" x14ac:dyDescent="0.25">
      <c r="A13" s="70" t="s">
        <v>93</v>
      </c>
      <c r="B13" s="70" t="s">
        <v>104</v>
      </c>
      <c r="C13" s="70" t="s">
        <v>33</v>
      </c>
      <c r="D13" s="74">
        <v>8.5</v>
      </c>
      <c r="E13" s="74">
        <v>0.86168999999999996</v>
      </c>
      <c r="F13" s="68">
        <v>2.08</v>
      </c>
      <c r="G13" s="68">
        <v>0.73</v>
      </c>
      <c r="H13" s="68">
        <v>1.35</v>
      </c>
      <c r="I13" s="68">
        <v>64.464161719231214</v>
      </c>
      <c r="J13" s="68">
        <v>6.8256171232127167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91" s="65" customFormat="1" x14ac:dyDescent="0.25">
      <c r="A14" s="70" t="s">
        <v>93</v>
      </c>
      <c r="B14" s="70" t="s">
        <v>104</v>
      </c>
      <c r="C14" s="70" t="s">
        <v>45</v>
      </c>
      <c r="D14" s="74">
        <v>3.4</v>
      </c>
      <c r="E14" s="74">
        <v>0.72799999999999998</v>
      </c>
      <c r="F14" s="68">
        <v>0.84</v>
      </c>
      <c r="G14" s="68">
        <v>-0.19</v>
      </c>
      <c r="H14" s="68">
        <v>1.03</v>
      </c>
      <c r="I14" s="68">
        <v>41.237086994321494</v>
      </c>
      <c r="J14" s="68">
        <v>-2.42571099966597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</row>
    <row r="15" spans="1:91" s="65" customFormat="1" x14ac:dyDescent="0.25">
      <c r="A15" s="70" t="s">
        <v>93</v>
      </c>
      <c r="B15" s="70" t="s">
        <v>104</v>
      </c>
      <c r="C15" s="70" t="s">
        <v>8</v>
      </c>
      <c r="D15" s="74">
        <v>81.400000000000006</v>
      </c>
      <c r="E15" s="74">
        <v>22.647600000000001</v>
      </c>
      <c r="F15" s="68">
        <v>19.97</v>
      </c>
      <c r="G15" s="68">
        <v>19.54</v>
      </c>
      <c r="H15" s="68">
        <v>0.42999999999999972</v>
      </c>
      <c r="I15" s="68">
        <v>48.424224099270084</v>
      </c>
      <c r="J15" s="68">
        <v>13.68252032288958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91" s="65" customFormat="1" x14ac:dyDescent="0.25">
      <c r="A16" s="70" t="s">
        <v>93</v>
      </c>
      <c r="B16" s="70" t="s">
        <v>104</v>
      </c>
      <c r="C16" s="70" t="s">
        <v>12</v>
      </c>
      <c r="D16" s="74">
        <v>0.6</v>
      </c>
      <c r="E16" s="74">
        <v>0.89498999999999995</v>
      </c>
      <c r="F16" s="68">
        <v>0.14000000000000001</v>
      </c>
      <c r="G16" s="68">
        <v>0.3</v>
      </c>
      <c r="H16" s="71">
        <v>-0.15999999999999998</v>
      </c>
      <c r="I16" s="68">
        <v>6.6551034244666534</v>
      </c>
      <c r="J16" s="68">
        <v>4.4367356163111022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91" s="65" customFormat="1" x14ac:dyDescent="0.25">
      <c r="A17" s="70" t="s">
        <v>93</v>
      </c>
      <c r="B17" s="70" t="s">
        <v>104</v>
      </c>
      <c r="C17" s="70" t="s">
        <v>24</v>
      </c>
      <c r="D17" s="74">
        <v>5.8</v>
      </c>
      <c r="E17" s="74">
        <v>2.3330000000000002</v>
      </c>
      <c r="F17" s="68">
        <v>1.43</v>
      </c>
      <c r="G17" s="68">
        <v>1.8</v>
      </c>
      <c r="H17" s="71">
        <v>-0.37000000000000011</v>
      </c>
      <c r="I17" s="68">
        <v>41.298288837728606</v>
      </c>
      <c r="J17" s="68">
        <v>14.952828717108632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91" s="65" customFormat="1" x14ac:dyDescent="0.25">
      <c r="A18" s="70" t="s">
        <v>93</v>
      </c>
      <c r="B18" s="70" t="s">
        <v>104</v>
      </c>
      <c r="C18" s="70" t="s">
        <v>13</v>
      </c>
      <c r="D18" s="74">
        <v>14.1</v>
      </c>
      <c r="E18" s="74">
        <v>4.6390000000000002</v>
      </c>
      <c r="F18" s="68">
        <v>3.46</v>
      </c>
      <c r="G18" s="68">
        <v>3.94</v>
      </c>
      <c r="H18" s="71">
        <v>-0.48</v>
      </c>
      <c r="I18" s="68">
        <v>57.459793136309166</v>
      </c>
      <c r="J18" s="68">
        <v>18.745748115391642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91" s="65" customFormat="1" x14ac:dyDescent="0.25">
      <c r="A19" s="70" t="s">
        <v>93</v>
      </c>
      <c r="B19" s="70" t="s">
        <v>104</v>
      </c>
      <c r="C19" s="70" t="s">
        <v>11</v>
      </c>
      <c r="D19" s="74">
        <v>5.8</v>
      </c>
      <c r="E19" s="74">
        <v>2.8428</v>
      </c>
      <c r="F19" s="68">
        <v>1.42</v>
      </c>
      <c r="G19" s="68">
        <v>2.41</v>
      </c>
      <c r="H19" s="71">
        <v>-0.99000000000000021</v>
      </c>
      <c r="I19" s="68">
        <v>52.590560171624965</v>
      </c>
      <c r="J19" s="68">
        <v>25.388546289749982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91" s="65" customFormat="1" x14ac:dyDescent="0.25">
      <c r="A20" s="70" t="s">
        <v>93</v>
      </c>
      <c r="B20" s="70" t="s">
        <v>104</v>
      </c>
      <c r="C20" s="70" t="s">
        <v>9</v>
      </c>
      <c r="D20" s="74">
        <v>31.3</v>
      </c>
      <c r="E20" s="74">
        <v>17.791</v>
      </c>
      <c r="F20" s="68">
        <v>7.69</v>
      </c>
      <c r="G20" s="68">
        <v>10.26</v>
      </c>
      <c r="H20" s="71">
        <v>-2.5699999999999994</v>
      </c>
      <c r="I20" s="68">
        <v>37.496712047494022</v>
      </c>
      <c r="J20" s="68">
        <v>14.495534050309189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91" s="65" customFormat="1" x14ac:dyDescent="0.25">
      <c r="A21" s="70" t="s">
        <v>93</v>
      </c>
      <c r="B21" s="70" t="s">
        <v>104</v>
      </c>
      <c r="C21" s="70" t="s">
        <v>7</v>
      </c>
      <c r="D21" s="74">
        <v>0.02</v>
      </c>
      <c r="E21" s="74">
        <v>5.6760000000000002</v>
      </c>
      <c r="F21" s="68">
        <v>0</v>
      </c>
      <c r="G21" s="68">
        <v>4.82</v>
      </c>
      <c r="H21" s="71">
        <v>-4.82</v>
      </c>
      <c r="I21" s="68">
        <v>8.6034902102227043E-2</v>
      </c>
      <c r="J21" s="68">
        <v>24.519947099134708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70"/>
      <c r="AJ21" s="70"/>
      <c r="AK21" s="70"/>
      <c r="AL21" s="70"/>
      <c r="AM21" s="70"/>
    </row>
    <row r="22" spans="1:91" s="65" customFormat="1" x14ac:dyDescent="0.25">
      <c r="A22" s="70" t="s">
        <v>93</v>
      </c>
      <c r="B22" s="70" t="s">
        <v>104</v>
      </c>
      <c r="C22" s="70" t="s">
        <v>22</v>
      </c>
      <c r="D22" s="74">
        <v>5.2</v>
      </c>
      <c r="E22" s="74">
        <v>9.1227999999999998</v>
      </c>
      <c r="F22" s="68">
        <v>1.28</v>
      </c>
      <c r="G22" s="68">
        <v>7.74</v>
      </c>
      <c r="H22" s="71">
        <v>-6.46</v>
      </c>
      <c r="I22" s="68">
        <v>20.71170540336832</v>
      </c>
      <c r="J22" s="68">
        <v>36.245484455894555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91" x14ac:dyDescent="0.25">
      <c r="A23" s="70" t="s">
        <v>93</v>
      </c>
      <c r="B23" s="70" t="s">
        <v>104</v>
      </c>
      <c r="C23" s="70" t="s">
        <v>20</v>
      </c>
      <c r="I23" s="68">
        <v>0</v>
      </c>
      <c r="J23" s="68">
        <v>0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</row>
    <row r="24" spans="1:91" x14ac:dyDescent="0.25">
      <c r="A24" s="65" t="s">
        <v>93</v>
      </c>
      <c r="B24" s="65" t="s">
        <v>113</v>
      </c>
      <c r="C24" s="65"/>
      <c r="D24" s="73">
        <v>66.289000000000001</v>
      </c>
      <c r="E24" s="73">
        <v>49.4</v>
      </c>
      <c r="F24" s="67">
        <v>16.28</v>
      </c>
      <c r="G24" s="67">
        <v>41.86</v>
      </c>
      <c r="H24" s="69">
        <v>-25.58</v>
      </c>
      <c r="I24" s="68">
        <v>10.234415111268934</v>
      </c>
      <c r="J24" s="68">
        <v>7.6269080314484343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91" x14ac:dyDescent="0.25">
      <c r="A25" s="70" t="s">
        <v>93</v>
      </c>
      <c r="B25" s="70" t="s">
        <v>199</v>
      </c>
      <c r="C25" s="70" t="s">
        <v>15</v>
      </c>
      <c r="D25" s="74">
        <v>10.6</v>
      </c>
      <c r="E25" s="74">
        <v>0.83399999999999996</v>
      </c>
      <c r="F25" s="68">
        <v>2.6</v>
      </c>
      <c r="G25" s="68">
        <v>0.71</v>
      </c>
      <c r="H25" s="68">
        <v>1.8900000000000001</v>
      </c>
      <c r="I25" s="68">
        <v>58.350362404935488</v>
      </c>
      <c r="J25" s="68">
        <v>4.403800936221546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91" x14ac:dyDescent="0.25">
      <c r="A26" s="70" t="s">
        <v>93</v>
      </c>
      <c r="B26" s="70" t="s">
        <v>199</v>
      </c>
      <c r="C26" s="70" t="s">
        <v>25</v>
      </c>
      <c r="D26" s="74">
        <v>23.8</v>
      </c>
      <c r="E26" s="74">
        <v>5.91</v>
      </c>
      <c r="F26" s="68">
        <v>5.85</v>
      </c>
      <c r="G26" s="68">
        <v>5.0199999999999996</v>
      </c>
      <c r="H26" s="68">
        <v>0.83000000000000007</v>
      </c>
      <c r="I26" s="68">
        <v>38.376022760047668</v>
      </c>
      <c r="J26" s="68">
        <v>9.5133837934571961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91" x14ac:dyDescent="0.25">
      <c r="A27" s="70" t="s">
        <v>93</v>
      </c>
      <c r="B27" s="70" t="s">
        <v>199</v>
      </c>
      <c r="C27" s="70" t="s">
        <v>21</v>
      </c>
      <c r="D27" s="74">
        <v>7</v>
      </c>
      <c r="E27" s="74">
        <v>2.6920000000000002</v>
      </c>
      <c r="F27" s="68">
        <v>1.72</v>
      </c>
      <c r="G27" s="68">
        <v>2.2799999999999998</v>
      </c>
      <c r="H27" s="71">
        <v>-0.55999999999999983</v>
      </c>
      <c r="I27" s="68">
        <v>28.646248761488607</v>
      </c>
      <c r="J27" s="68">
        <v>11.049267379431322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91" x14ac:dyDescent="0.25">
      <c r="A28" s="70" t="s">
        <v>93</v>
      </c>
      <c r="B28" s="70" t="s">
        <v>199</v>
      </c>
      <c r="C28" s="70" t="s">
        <v>16</v>
      </c>
      <c r="D28" s="74">
        <v>15.2</v>
      </c>
      <c r="E28" s="74">
        <v>5.1529999999999996</v>
      </c>
      <c r="F28" s="68">
        <v>3.73</v>
      </c>
      <c r="G28" s="68">
        <v>4.37</v>
      </c>
      <c r="H28" s="71">
        <v>-0.64000000000000012</v>
      </c>
      <c r="I28" s="68">
        <v>59.036191458645959</v>
      </c>
      <c r="J28" s="68">
        <v>20.196591814799934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91" x14ac:dyDescent="0.25">
      <c r="A29" s="70" t="s">
        <v>93</v>
      </c>
      <c r="B29" s="70" t="s">
        <v>199</v>
      </c>
      <c r="C29" s="70" t="s">
        <v>6</v>
      </c>
      <c r="D29" s="74">
        <v>9.6</v>
      </c>
      <c r="E29" s="74">
        <v>18.483000000000001</v>
      </c>
      <c r="F29" s="68">
        <v>2.36</v>
      </c>
      <c r="G29" s="68">
        <v>15.68</v>
      </c>
      <c r="H29" s="71">
        <v>-13.32</v>
      </c>
      <c r="I29" s="68">
        <v>3.7282517841051939</v>
      </c>
      <c r="J29" s="68">
        <v>7.1846518756193838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91" x14ac:dyDescent="0.25">
      <c r="A30" s="70" t="s">
        <v>93</v>
      </c>
      <c r="B30" s="70" t="s">
        <v>199</v>
      </c>
      <c r="C30" s="70" t="s">
        <v>5</v>
      </c>
      <c r="D30" s="74">
        <v>8.8999999999999996E-2</v>
      </c>
      <c r="E30" s="74">
        <v>16.259799999999998</v>
      </c>
      <c r="F30" s="68">
        <v>0.02</v>
      </c>
      <c r="G30" s="68">
        <v>13.8</v>
      </c>
      <c r="H30" s="71">
        <v>-13.780000000000001</v>
      </c>
      <c r="I30" s="68">
        <v>3.4250991607702695E-2</v>
      </c>
      <c r="J30" s="68">
        <v>6.2729344180399309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91" x14ac:dyDescent="0.25">
      <c r="A31" s="65" t="s">
        <v>120</v>
      </c>
      <c r="B31" s="65" t="s">
        <v>109</v>
      </c>
      <c r="C31" s="65"/>
      <c r="D31" s="73"/>
      <c r="E31" s="73"/>
      <c r="F31" s="67"/>
      <c r="G31" s="67"/>
      <c r="H31" s="67"/>
      <c r="I31" s="67"/>
      <c r="J31" s="67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91" x14ac:dyDescent="0.25">
      <c r="A32" s="70" t="s">
        <v>120</v>
      </c>
      <c r="B32" s="70" t="s">
        <v>1</v>
      </c>
      <c r="C32" s="70" t="s">
        <v>59</v>
      </c>
      <c r="D32" s="74">
        <v>0</v>
      </c>
      <c r="E32" s="74">
        <v>9.1999999999999993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70" t="s">
        <v>120</v>
      </c>
      <c r="B33" s="70" t="s">
        <v>94</v>
      </c>
      <c r="C33" s="70" t="s">
        <v>65</v>
      </c>
      <c r="D33" s="74">
        <v>3.0000000000000001E-3</v>
      </c>
      <c r="E33" s="74">
        <v>16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5" t="s">
        <v>120</v>
      </c>
      <c r="B34" s="65" t="s">
        <v>105</v>
      </c>
      <c r="C34" s="65"/>
      <c r="D34" s="73"/>
      <c r="E34" s="73"/>
      <c r="F34" s="67"/>
      <c r="G34" s="67"/>
      <c r="H34" s="67"/>
      <c r="I34" s="67"/>
      <c r="J34" s="67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70" t="s">
        <v>120</v>
      </c>
      <c r="B35" s="70" t="s">
        <v>36</v>
      </c>
      <c r="C35" s="70" t="s">
        <v>62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70" t="s">
        <v>120</v>
      </c>
      <c r="B36" s="70" t="s">
        <v>36</v>
      </c>
      <c r="C36" s="70" t="s">
        <v>37</v>
      </c>
      <c r="D36" s="74">
        <v>0</v>
      </c>
      <c r="E36" s="74">
        <v>3.2229999999999999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70" t="s">
        <v>120</v>
      </c>
      <c r="B37" s="70" t="s">
        <v>36</v>
      </c>
      <c r="C37" s="70" t="s">
        <v>58</v>
      </c>
      <c r="D37" s="74">
        <v>0</v>
      </c>
      <c r="E37" s="74">
        <v>0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70" t="s">
        <v>120</v>
      </c>
      <c r="B38" s="70" t="s">
        <v>36</v>
      </c>
      <c r="C38" s="70" t="s">
        <v>60</v>
      </c>
      <c r="D38" s="74">
        <v>0</v>
      </c>
      <c r="E38" s="74">
        <v>2.3734000000000002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5" t="s">
        <v>120</v>
      </c>
      <c r="B39" s="65" t="s">
        <v>106</v>
      </c>
      <c r="C39" s="65"/>
      <c r="D39" s="73"/>
      <c r="E39" s="73"/>
      <c r="F39" s="67"/>
      <c r="G39" s="67"/>
      <c r="H39" s="67"/>
      <c r="I39" s="67"/>
      <c r="J39" s="67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70" t="s">
        <v>120</v>
      </c>
      <c r="B40" s="70" t="s">
        <v>119</v>
      </c>
      <c r="C40" s="70" t="s">
        <v>38</v>
      </c>
      <c r="E40" s="74">
        <v>4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70" t="s">
        <v>120</v>
      </c>
      <c r="B41" s="70" t="s">
        <v>119</v>
      </c>
      <c r="C41" s="70" t="s">
        <v>55</v>
      </c>
      <c r="E41" s="74">
        <v>3.3</v>
      </c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70" t="s">
        <v>120</v>
      </c>
      <c r="B42" s="70" t="s">
        <v>119</v>
      </c>
      <c r="C42" s="70" t="s">
        <v>54</v>
      </c>
      <c r="E42" s="74">
        <v>6.4654999999999996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70" t="s">
        <v>120</v>
      </c>
      <c r="B43" s="70" t="s">
        <v>119</v>
      </c>
      <c r="C43" s="70" t="s">
        <v>23</v>
      </c>
      <c r="D43" s="74">
        <v>0.88300000000000001</v>
      </c>
      <c r="E43" s="74">
        <v>0</v>
      </c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70" t="s">
        <v>120</v>
      </c>
      <c r="B44" s="70" t="s">
        <v>119</v>
      </c>
      <c r="C44" s="70" t="s">
        <v>77</v>
      </c>
      <c r="D44" s="74">
        <v>1.9E-2</v>
      </c>
      <c r="E44" s="74">
        <v>5.3819999999999997</v>
      </c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70" t="s">
        <v>120</v>
      </c>
      <c r="B45" s="70" t="s">
        <v>119</v>
      </c>
      <c r="C45" s="70" t="s">
        <v>85</v>
      </c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70" t="s">
        <v>120</v>
      </c>
      <c r="B46" s="70" t="s">
        <v>119</v>
      </c>
      <c r="C46" s="70" t="s">
        <v>43</v>
      </c>
      <c r="E46" s="74">
        <v>0.16</v>
      </c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70" t="s">
        <v>120</v>
      </c>
      <c r="B47" s="70" t="s">
        <v>119</v>
      </c>
      <c r="C47" s="70" t="s">
        <v>44</v>
      </c>
      <c r="E47" s="74">
        <v>1.78</v>
      </c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70" t="s">
        <v>120</v>
      </c>
      <c r="B48" s="70" t="s">
        <v>119</v>
      </c>
      <c r="C48" s="70" t="s">
        <v>40</v>
      </c>
      <c r="E48" s="74">
        <v>1.86</v>
      </c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70" t="s">
        <v>120</v>
      </c>
      <c r="B49" s="70" t="s">
        <v>119</v>
      </c>
      <c r="C49" s="70" t="s">
        <v>18</v>
      </c>
      <c r="E49" s="74">
        <v>13.4</v>
      </c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70" t="s">
        <v>120</v>
      </c>
      <c r="B50" s="70" t="s">
        <v>119</v>
      </c>
      <c r="C50" s="70" t="s">
        <v>57</v>
      </c>
      <c r="D50" s="74">
        <v>3.2000000000000001E-2</v>
      </c>
      <c r="E50" s="74">
        <v>23.455842000000001</v>
      </c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70" t="s">
        <v>120</v>
      </c>
      <c r="B51" s="70" t="s">
        <v>119</v>
      </c>
      <c r="C51" s="70" t="s">
        <v>53</v>
      </c>
      <c r="D51" s="74">
        <v>2.9</v>
      </c>
      <c r="E51" s="74">
        <v>9.9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70" t="s">
        <v>120</v>
      </c>
      <c r="B52" s="70" t="s">
        <v>119</v>
      </c>
      <c r="C52" s="70" t="s">
        <v>52</v>
      </c>
      <c r="D52" s="74">
        <v>3.8000000000000002E-5</v>
      </c>
      <c r="E52" s="74">
        <v>2.456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70" t="s">
        <v>120</v>
      </c>
      <c r="B53" s="70" t="s">
        <v>119</v>
      </c>
      <c r="C53" s="70" t="s">
        <v>28</v>
      </c>
      <c r="D53" s="74">
        <v>8.9999999999999993E-3</v>
      </c>
      <c r="E53" s="74">
        <v>5.88</v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70" t="s">
        <v>120</v>
      </c>
      <c r="B54" s="70" t="s">
        <v>119</v>
      </c>
      <c r="C54" s="70" t="s">
        <v>42</v>
      </c>
      <c r="D54" s="74">
        <v>1.8</v>
      </c>
      <c r="E54" s="74">
        <v>3.15</v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5" t="s">
        <v>120</v>
      </c>
      <c r="B55" s="65" t="s">
        <v>118</v>
      </c>
      <c r="C55" s="65"/>
      <c r="D55" s="73"/>
      <c r="E55" s="73"/>
      <c r="F55" s="67"/>
      <c r="G55" s="67"/>
      <c r="H55" s="67"/>
      <c r="I55" s="67"/>
      <c r="J55" s="67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70" t="s">
        <v>120</v>
      </c>
      <c r="B56" s="70" t="s">
        <v>117</v>
      </c>
      <c r="C56" s="70" t="s">
        <v>78</v>
      </c>
      <c r="E56" s="74">
        <v>2.12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70" t="s">
        <v>120</v>
      </c>
      <c r="B57" s="70" t="s">
        <v>117</v>
      </c>
      <c r="C57" s="70" t="s">
        <v>63</v>
      </c>
      <c r="D57" s="74">
        <v>0</v>
      </c>
      <c r="E57" s="74">
        <v>9.4</v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  <row r="58" spans="1:34" x14ac:dyDescent="0.25">
      <c r="A58" s="70" t="s">
        <v>120</v>
      </c>
      <c r="B58" s="70" t="s">
        <v>96</v>
      </c>
      <c r="C58" s="70" t="s">
        <v>73</v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</row>
    <row r="59" spans="1:34" x14ac:dyDescent="0.25">
      <c r="A59" s="65" t="s">
        <v>120</v>
      </c>
      <c r="B59" s="65" t="s">
        <v>116</v>
      </c>
      <c r="C59" s="65"/>
      <c r="D59" s="73"/>
      <c r="E59" s="73"/>
      <c r="F59" s="67"/>
      <c r="G59" s="67"/>
      <c r="H59" s="67"/>
      <c r="I59" s="67"/>
      <c r="J59" s="67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</row>
    <row r="60" spans="1:34" x14ac:dyDescent="0.25">
      <c r="A60" s="70" t="s">
        <v>120</v>
      </c>
      <c r="B60" s="70" t="s">
        <v>29</v>
      </c>
      <c r="C60" s="70" t="s">
        <v>68</v>
      </c>
      <c r="E60" s="74">
        <v>0.83379999999999999</v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</row>
    <row r="61" spans="1:34" x14ac:dyDescent="0.25">
      <c r="A61" s="70" t="s">
        <v>120</v>
      </c>
      <c r="B61" s="70" t="s">
        <v>29</v>
      </c>
      <c r="C61" s="70" t="s">
        <v>75</v>
      </c>
      <c r="E61" s="74">
        <v>1.608387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</row>
    <row r="62" spans="1:34" x14ac:dyDescent="0.25">
      <c r="A62" s="70" t="s">
        <v>120</v>
      </c>
      <c r="B62" s="70" t="s">
        <v>29</v>
      </c>
      <c r="C62" s="70" t="s">
        <v>61</v>
      </c>
      <c r="E62" s="74">
        <v>0.92500800000000005</v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</row>
    <row r="63" spans="1:34" x14ac:dyDescent="0.25">
      <c r="A63" s="70" t="s">
        <v>120</v>
      </c>
      <c r="B63" s="70" t="s">
        <v>29</v>
      </c>
      <c r="C63" s="70" t="s">
        <v>50</v>
      </c>
      <c r="E63" s="74">
        <v>27.7</v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</row>
    <row r="64" spans="1:34" x14ac:dyDescent="0.25">
      <c r="A64" s="70" t="s">
        <v>120</v>
      </c>
      <c r="B64" s="70" t="s">
        <v>29</v>
      </c>
      <c r="C64" s="70" t="s">
        <v>67</v>
      </c>
      <c r="E64" s="74">
        <v>12.9</v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spans="1:34" x14ac:dyDescent="0.25">
      <c r="A65" s="70" t="s">
        <v>120</v>
      </c>
      <c r="B65" s="70" t="s">
        <v>29</v>
      </c>
      <c r="C65" s="70" t="s">
        <v>69</v>
      </c>
      <c r="E65" s="74">
        <v>0</v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</row>
    <row r="66" spans="1:34" x14ac:dyDescent="0.25">
      <c r="A66" s="70" t="s">
        <v>120</v>
      </c>
      <c r="B66" s="70" t="s">
        <v>29</v>
      </c>
      <c r="C66" s="70" t="s">
        <v>70</v>
      </c>
      <c r="E66" s="74">
        <v>0.7</v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spans="1:34" x14ac:dyDescent="0.25">
      <c r="A67" s="70" t="s">
        <v>120</v>
      </c>
      <c r="B67" s="70" t="s">
        <v>29</v>
      </c>
      <c r="C67" s="70" t="s">
        <v>71</v>
      </c>
      <c r="E67" s="74">
        <v>8.211957</v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</row>
    <row r="68" spans="1:34" x14ac:dyDescent="0.25">
      <c r="A68" s="70" t="s">
        <v>120</v>
      </c>
      <c r="B68" s="70" t="s">
        <v>29</v>
      </c>
      <c r="C68" s="70" t="s">
        <v>72</v>
      </c>
      <c r="E68" s="74">
        <v>1.8285089999999999</v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</row>
    <row r="69" spans="1:34" x14ac:dyDescent="0.25">
      <c r="A69" s="70" t="s">
        <v>120</v>
      </c>
      <c r="B69" s="70" t="s">
        <v>29</v>
      </c>
      <c r="C69" s="70" t="s">
        <v>48</v>
      </c>
      <c r="E69" s="74">
        <v>0.79600300000000002</v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</row>
    <row r="70" spans="1:34" x14ac:dyDescent="0.25">
      <c r="A70" s="65" t="s">
        <v>120</v>
      </c>
      <c r="B70" s="65" t="s">
        <v>107</v>
      </c>
      <c r="C70" s="65"/>
      <c r="D70" s="73"/>
      <c r="E70" s="73"/>
      <c r="F70" s="67"/>
      <c r="G70" s="67"/>
      <c r="H70" s="67"/>
      <c r="I70" s="67"/>
      <c r="J70" s="67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</row>
    <row r="71" spans="1:34" x14ac:dyDescent="0.25">
      <c r="A71" s="70" t="s">
        <v>120</v>
      </c>
      <c r="B71" s="70" t="s">
        <v>95</v>
      </c>
      <c r="C71" s="70" t="s">
        <v>76</v>
      </c>
      <c r="D71" s="74">
        <v>2.921E-2</v>
      </c>
      <c r="E71" s="74">
        <v>1.6885079999999999</v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</row>
    <row r="72" spans="1:34" x14ac:dyDescent="0.25">
      <c r="A72" s="70" t="s">
        <v>120</v>
      </c>
      <c r="B72" s="70" t="s">
        <v>95</v>
      </c>
      <c r="C72" s="70" t="s">
        <v>27</v>
      </c>
      <c r="D72" s="74">
        <v>0.74</v>
      </c>
      <c r="E72" s="74">
        <v>1.49</v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</row>
    <row r="73" spans="1:34" x14ac:dyDescent="0.25">
      <c r="A73" s="70" t="s">
        <v>120</v>
      </c>
      <c r="B73" s="70" t="s">
        <v>95</v>
      </c>
      <c r="C73" s="70" t="s">
        <v>32</v>
      </c>
      <c r="D73" s="74">
        <v>0.05</v>
      </c>
      <c r="E73" s="74">
        <v>22.75</v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</row>
    <row r="74" spans="1:34" x14ac:dyDescent="0.25">
      <c r="A74" s="70" t="s">
        <v>120</v>
      </c>
      <c r="B74" s="70" t="s">
        <v>95</v>
      </c>
      <c r="C74" s="70" t="s">
        <v>79</v>
      </c>
      <c r="E74" s="74">
        <v>0.03</v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</row>
    <row r="75" spans="1:34" x14ac:dyDescent="0.25">
      <c r="A75" s="70" t="s">
        <v>120</v>
      </c>
      <c r="B75" s="70" t="s">
        <v>95</v>
      </c>
      <c r="C75" s="70" t="s">
        <v>84</v>
      </c>
      <c r="E75" s="74">
        <v>2.19</v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</row>
    <row r="76" spans="1:34" x14ac:dyDescent="0.25">
      <c r="A76" s="70" t="s">
        <v>120</v>
      </c>
      <c r="B76" s="70" t="s">
        <v>2</v>
      </c>
      <c r="C76" s="70" t="s">
        <v>74</v>
      </c>
      <c r="E76" s="74">
        <v>13.25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spans="1:34" x14ac:dyDescent="0.25">
      <c r="A77" s="70" t="s">
        <v>120</v>
      </c>
      <c r="B77" s="70" t="s">
        <v>3</v>
      </c>
      <c r="C77" s="70" t="s">
        <v>51</v>
      </c>
      <c r="E77" s="74">
        <v>12.256278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</row>
    <row r="78" spans="1:34" x14ac:dyDescent="0.25">
      <c r="A78" s="70" t="s">
        <v>120</v>
      </c>
      <c r="B78" s="70" t="s">
        <v>97</v>
      </c>
      <c r="C78" s="70" t="s">
        <v>66</v>
      </c>
      <c r="D78" s="74">
        <v>2E-3</v>
      </c>
      <c r="E78" s="74">
        <v>1.07</v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</row>
    <row r="79" spans="1:34" x14ac:dyDescent="0.25">
      <c r="A79" s="65" t="s">
        <v>120</v>
      </c>
      <c r="B79" s="65" t="s">
        <v>108</v>
      </c>
      <c r="C79" s="65"/>
      <c r="D79" s="73"/>
      <c r="E79" s="73"/>
      <c r="F79" s="67"/>
      <c r="G79" s="67"/>
      <c r="H79" s="67"/>
      <c r="I79" s="67"/>
      <c r="J79" s="67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</row>
    <row r="80" spans="1:34" x14ac:dyDescent="0.25">
      <c r="A80" s="70" t="s">
        <v>120</v>
      </c>
      <c r="B80" s="70" t="s">
        <v>202</v>
      </c>
      <c r="C80" s="70" t="s">
        <v>64</v>
      </c>
      <c r="E80" s="74">
        <v>1.7697400000000001</v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</row>
    <row r="81" spans="1:34" x14ac:dyDescent="0.25">
      <c r="A81" s="70" t="s">
        <v>120</v>
      </c>
      <c r="B81" s="70" t="s">
        <v>202</v>
      </c>
      <c r="C81" s="70" t="s">
        <v>49</v>
      </c>
      <c r="E81" s="74">
        <v>10.901655</v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</row>
    <row r="82" spans="1:34" x14ac:dyDescent="0.25">
      <c r="A82" s="70" t="s">
        <v>120</v>
      </c>
      <c r="B82" s="70" t="s">
        <v>202</v>
      </c>
      <c r="C82" s="70" t="s">
        <v>31</v>
      </c>
      <c r="E82" s="74">
        <v>47.8</v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</row>
    <row r="83" spans="1:34" x14ac:dyDescent="0.25">
      <c r="A83" s="65" t="s">
        <v>122</v>
      </c>
      <c r="B83" s="65" t="s">
        <v>123</v>
      </c>
      <c r="C83" s="65"/>
      <c r="D83" s="73"/>
      <c r="E83" s="73"/>
      <c r="F83" s="67"/>
      <c r="G83" s="67"/>
      <c r="H83" s="67"/>
      <c r="I83" s="67"/>
      <c r="J83" s="67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</row>
    <row r="84" spans="1:34" x14ac:dyDescent="0.25">
      <c r="A84" s="70" t="s">
        <v>122</v>
      </c>
      <c r="B84" s="70" t="s">
        <v>87</v>
      </c>
      <c r="C84" s="70" t="s">
        <v>14</v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</row>
    <row r="85" spans="1:34" x14ac:dyDescent="0.25">
      <c r="A85" s="70" t="s">
        <v>122</v>
      </c>
      <c r="B85" s="70" t="s">
        <v>29</v>
      </c>
      <c r="C85" s="70" t="s">
        <v>4</v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</row>
    <row r="86" spans="1:34" x14ac:dyDescent="0.25">
      <c r="A86" s="70" t="s">
        <v>122</v>
      </c>
      <c r="B86" s="70" t="s">
        <v>201</v>
      </c>
      <c r="C86" s="70" t="s">
        <v>80</v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</row>
    <row r="87" spans="1:34" x14ac:dyDescent="0.25">
      <c r="A87" s="65" t="s">
        <v>86</v>
      </c>
      <c r="B87" s="65" t="s">
        <v>103</v>
      </c>
      <c r="C87" s="65"/>
      <c r="D87" s="73"/>
      <c r="E87" s="73"/>
      <c r="F87" s="67"/>
      <c r="G87" s="67"/>
      <c r="H87" s="67"/>
      <c r="I87" s="67"/>
      <c r="J87" s="67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</row>
    <row r="88" spans="1:34" x14ac:dyDescent="0.25">
      <c r="A88" s="65" t="s">
        <v>86</v>
      </c>
      <c r="B88" s="65" t="s">
        <v>121</v>
      </c>
      <c r="C88" s="65"/>
      <c r="D88" s="73"/>
      <c r="E88" s="73"/>
      <c r="F88" s="67"/>
      <c r="G88" s="67"/>
      <c r="H88" s="67"/>
      <c r="I88" s="67"/>
      <c r="J88" s="67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</row>
    <row r="89" spans="1:34" x14ac:dyDescent="0.25">
      <c r="A89" s="70" t="s">
        <v>86</v>
      </c>
      <c r="B89" s="70" t="s">
        <v>87</v>
      </c>
      <c r="C89" s="70" t="s">
        <v>35</v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</row>
    <row r="90" spans="1:34" x14ac:dyDescent="0.25">
      <c r="A90" s="70" t="s">
        <v>86</v>
      </c>
      <c r="B90" s="70" t="s">
        <v>87</v>
      </c>
      <c r="C90" s="70" t="s">
        <v>46</v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</row>
    <row r="91" spans="1:34" x14ac:dyDescent="0.25">
      <c r="A91" s="70" t="s">
        <v>86</v>
      </c>
      <c r="B91" s="70" t="s">
        <v>87</v>
      </c>
      <c r="C91" s="70" t="s">
        <v>41</v>
      </c>
      <c r="D91" s="74">
        <v>0.08</v>
      </c>
      <c r="E91" s="74">
        <v>0.3</v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</row>
    <row r="92" spans="1:34" x14ac:dyDescent="0.25">
      <c r="A92" s="70" t="s">
        <v>86</v>
      </c>
      <c r="B92" s="70" t="s">
        <v>87</v>
      </c>
      <c r="C92" s="70" t="s">
        <v>56</v>
      </c>
      <c r="D92" s="74">
        <v>4.0000000000000001E-3</v>
      </c>
      <c r="E92" s="74">
        <v>1.66</v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</row>
    <row r="93" spans="1:34" x14ac:dyDescent="0.25">
      <c r="A93" s="70" t="s">
        <v>86</v>
      </c>
      <c r="B93" s="70" t="s">
        <v>82</v>
      </c>
      <c r="C93" s="70" t="s">
        <v>81</v>
      </c>
      <c r="D93" s="74">
        <v>0</v>
      </c>
      <c r="E93" s="74">
        <v>9.5E-4</v>
      </c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</row>
    <row r="94" spans="1:34" x14ac:dyDescent="0.25">
      <c r="A94" s="65" t="s">
        <v>86</v>
      </c>
      <c r="B94" s="65" t="s">
        <v>112</v>
      </c>
      <c r="C94" s="65"/>
      <c r="D94" s="73"/>
      <c r="E94" s="73"/>
      <c r="F94" s="67"/>
      <c r="G94" s="67"/>
      <c r="H94" s="67"/>
      <c r="I94" s="67"/>
      <c r="J94" s="67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</row>
    <row r="95" spans="1:34" x14ac:dyDescent="0.25">
      <c r="A95" s="70" t="s">
        <v>86</v>
      </c>
      <c r="B95" s="70" t="s">
        <v>29</v>
      </c>
      <c r="C95" s="70" t="s">
        <v>30</v>
      </c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</row>
    <row r="96" spans="1:34" x14ac:dyDescent="0.25">
      <c r="A96" s="70" t="s">
        <v>86</v>
      </c>
      <c r="B96" s="70" t="s">
        <v>29</v>
      </c>
      <c r="C96" s="70" t="s">
        <v>83</v>
      </c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</row>
    <row r="97" spans="1:34" x14ac:dyDescent="0.25">
      <c r="A97" s="70" t="s">
        <v>86</v>
      </c>
      <c r="B97" s="70" t="s">
        <v>29</v>
      </c>
      <c r="C97" s="70" t="s">
        <v>47</v>
      </c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</row>
    <row r="98" spans="1:34" x14ac:dyDescent="0.25">
      <c r="A98" s="70" t="s">
        <v>86</v>
      </c>
      <c r="B98" s="70" t="s">
        <v>29</v>
      </c>
      <c r="C98" s="70" t="s">
        <v>39</v>
      </c>
      <c r="E98" s="74">
        <v>1.9</v>
      </c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</row>
    <row r="99" spans="1:34" x14ac:dyDescent="0.25">
      <c r="A99" s="65" t="s">
        <v>115</v>
      </c>
      <c r="B99" s="65" t="s">
        <v>115</v>
      </c>
      <c r="C99" s="65"/>
      <c r="D99" s="73">
        <v>411</v>
      </c>
      <c r="E99" s="73">
        <v>557</v>
      </c>
      <c r="F99" s="67"/>
      <c r="G99" s="67"/>
      <c r="H99" s="67">
        <v>0</v>
      </c>
      <c r="I99" s="67"/>
      <c r="J99" s="67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</row>
    <row r="100" spans="1:34" x14ac:dyDescent="0.25">
      <c r="A100" s="65" t="s">
        <v>114</v>
      </c>
      <c r="B100" s="65" t="s">
        <v>114</v>
      </c>
      <c r="C100" s="65"/>
      <c r="D100" s="73">
        <v>341.02</v>
      </c>
      <c r="E100" s="73">
        <v>68.489999999999995</v>
      </c>
      <c r="F100" s="67">
        <v>82.973236009732361</v>
      </c>
      <c r="G100" s="67">
        <v>12.296229802513464</v>
      </c>
      <c r="H100" s="67">
        <v>70.677006207218895</v>
      </c>
      <c r="I100" s="67">
        <v>0.50284118647212195</v>
      </c>
      <c r="J100" s="67">
        <v>0.10098995032982122</v>
      </c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</row>
    <row r="101" spans="1:34" x14ac:dyDescent="0.25">
      <c r="A101" s="65" t="s">
        <v>113</v>
      </c>
      <c r="B101" s="65" t="s">
        <v>113</v>
      </c>
      <c r="C101" s="65"/>
      <c r="D101" s="73">
        <v>66.289000000000001</v>
      </c>
      <c r="E101" s="73">
        <v>49.4</v>
      </c>
      <c r="F101" s="67">
        <v>16.128710462287106</v>
      </c>
      <c r="G101" s="67">
        <v>8.8689407540394978</v>
      </c>
      <c r="H101" s="67">
        <v>7.2597697082476085</v>
      </c>
      <c r="I101" s="67">
        <v>0.10234415111268934</v>
      </c>
      <c r="J101" s="67">
        <v>7.6269080314484344E-2</v>
      </c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</row>
  </sheetData>
  <sortState xmlns:xlrd2="http://schemas.microsoft.com/office/spreadsheetml/2017/richdata2" ref="A25:CM30">
    <sortCondition descending="1" ref="H25:H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E6B3-6F6A-4F18-A29F-E0399B6C9FB1}">
  <dimension ref="A1:CL103"/>
  <sheetViews>
    <sheetView tabSelected="1" workbookViewId="0">
      <pane xSplit="7" ySplit="2" topLeftCell="H3" activePane="bottomRight" state="frozen"/>
      <selection pane="topRight" activeCell="H1" sqref="H1"/>
      <selection pane="bottomLeft" activeCell="A2" sqref="A2"/>
      <selection pane="bottomRight" activeCell="F2" sqref="F2"/>
    </sheetView>
  </sheetViews>
  <sheetFormatPr defaultColWidth="8.42578125" defaultRowHeight="15" x14ac:dyDescent="0.25"/>
  <cols>
    <col min="1" max="1" width="4" style="53" customWidth="1"/>
    <col min="2" max="4" width="2" style="53" customWidth="1"/>
    <col min="5" max="5" width="18.7109375" style="53" customWidth="1"/>
    <col min="6" max="6" width="18.28515625" style="53" customWidth="1"/>
    <col min="7" max="7" width="34.7109375" style="53" customWidth="1"/>
    <col min="8" max="8" width="8.42578125" style="53"/>
    <col min="9" max="10" width="8.42578125" style="54"/>
    <col min="11" max="11" width="8.42578125" style="56"/>
    <col min="12" max="15" width="8.42578125" style="52"/>
    <col min="16" max="17" width="8.42578125" style="54"/>
    <col min="18" max="22" width="8.42578125" style="52"/>
    <col min="23" max="23" width="8.42578125" style="53"/>
    <col min="24" max="27" width="8.42578125" style="54"/>
    <col min="28" max="31" width="8.42578125" style="56"/>
    <col min="32" max="35" width="8.42578125" style="52"/>
    <col min="36" max="60" width="8.42578125" style="54"/>
    <col min="61" max="16384" width="8.42578125" style="53"/>
  </cols>
  <sheetData>
    <row r="1" spans="1:90" x14ac:dyDescent="0.25">
      <c r="E1" s="53" t="s">
        <v>274</v>
      </c>
    </row>
    <row r="2" spans="1:90" s="44" customFormat="1" ht="105" x14ac:dyDescent="0.25">
      <c r="A2" s="44">
        <v>2</v>
      </c>
      <c r="B2" s="44" t="s">
        <v>231</v>
      </c>
      <c r="C2" s="44" t="s">
        <v>232</v>
      </c>
      <c r="D2" s="44" t="s">
        <v>233</v>
      </c>
      <c r="E2" s="44" t="s">
        <v>228</v>
      </c>
      <c r="F2" s="44" t="s">
        <v>229</v>
      </c>
      <c r="G2" s="44">
        <f>439/557*100</f>
        <v>78.815080789946137</v>
      </c>
      <c r="H2" s="44" t="s">
        <v>241</v>
      </c>
      <c r="I2" s="45" t="s">
        <v>193</v>
      </c>
      <c r="J2" s="45" t="s">
        <v>272</v>
      </c>
      <c r="K2" s="46" t="s">
        <v>237</v>
      </c>
      <c r="L2" s="47" t="s">
        <v>242</v>
      </c>
      <c r="M2" s="47" t="s">
        <v>243</v>
      </c>
      <c r="N2" s="47" t="s">
        <v>246</v>
      </c>
      <c r="O2" s="47" t="s">
        <v>247</v>
      </c>
      <c r="P2" s="45" t="s">
        <v>244</v>
      </c>
      <c r="Q2" s="45" t="s">
        <v>245</v>
      </c>
      <c r="R2" s="47" t="s">
        <v>234</v>
      </c>
      <c r="S2" s="47" t="s">
        <v>235</v>
      </c>
      <c r="T2" s="47" t="s">
        <v>181</v>
      </c>
      <c r="U2" s="47" t="s">
        <v>128</v>
      </c>
      <c r="V2" s="47" t="s">
        <v>129</v>
      </c>
      <c r="W2" s="53" t="s">
        <v>111</v>
      </c>
      <c r="X2" s="45" t="s">
        <v>192</v>
      </c>
      <c r="Y2" s="45" t="s">
        <v>193</v>
      </c>
      <c r="Z2" s="45" t="s">
        <v>195</v>
      </c>
      <c r="AA2" s="45" t="s">
        <v>194</v>
      </c>
      <c r="AB2" s="46" t="s">
        <v>236</v>
      </c>
      <c r="AC2" s="46" t="s">
        <v>237</v>
      </c>
      <c r="AD2" s="46" t="s">
        <v>238</v>
      </c>
      <c r="AE2" s="46" t="s">
        <v>239</v>
      </c>
      <c r="AF2" s="47" t="s">
        <v>188</v>
      </c>
      <c r="AG2" s="47" t="s">
        <v>189</v>
      </c>
      <c r="AH2" s="47" t="s">
        <v>190</v>
      </c>
      <c r="AI2" s="47" t="s">
        <v>191</v>
      </c>
      <c r="AJ2" s="45" t="s">
        <v>203</v>
      </c>
      <c r="AK2" s="45" t="s">
        <v>204</v>
      </c>
      <c r="AL2" s="45" t="s">
        <v>205</v>
      </c>
      <c r="AM2" s="45" t="s">
        <v>206</v>
      </c>
      <c r="AN2" s="45" t="s">
        <v>207</v>
      </c>
      <c r="AO2" s="45" t="s">
        <v>208</v>
      </c>
      <c r="AP2" s="45" t="s">
        <v>209</v>
      </c>
      <c r="AQ2" s="45" t="s">
        <v>210</v>
      </c>
      <c r="AR2" s="45" t="s">
        <v>211</v>
      </c>
      <c r="AS2" s="45" t="s">
        <v>212</v>
      </c>
      <c r="AT2" s="45" t="s">
        <v>213</v>
      </c>
      <c r="AU2" s="45" t="s">
        <v>214</v>
      </c>
      <c r="AV2" s="45" t="s">
        <v>215</v>
      </c>
      <c r="AW2" s="45" t="s">
        <v>216</v>
      </c>
      <c r="AX2" s="45" t="s">
        <v>217</v>
      </c>
      <c r="AY2" s="45" t="s">
        <v>218</v>
      </c>
      <c r="AZ2" s="45" t="s">
        <v>219</v>
      </c>
      <c r="BA2" s="45" t="s">
        <v>220</v>
      </c>
      <c r="BB2" s="45" t="s">
        <v>221</v>
      </c>
      <c r="BC2" s="45" t="s">
        <v>222</v>
      </c>
      <c r="BD2" s="45" t="s">
        <v>223</v>
      </c>
      <c r="BE2" s="45" t="s">
        <v>224</v>
      </c>
      <c r="BF2" s="45" t="s">
        <v>225</v>
      </c>
      <c r="BG2" s="45" t="s">
        <v>226</v>
      </c>
      <c r="BH2" s="45" t="s">
        <v>227</v>
      </c>
    </row>
    <row r="3" spans="1:90" s="48" customFormat="1" x14ac:dyDescent="0.25">
      <c r="A3" s="48">
        <v>615</v>
      </c>
      <c r="B3" s="48">
        <v>0</v>
      </c>
      <c r="C3" s="48">
        <v>0</v>
      </c>
      <c r="D3" s="48">
        <v>0</v>
      </c>
      <c r="E3" s="48" t="s">
        <v>115</v>
      </c>
      <c r="F3" s="48" t="s">
        <v>115</v>
      </c>
      <c r="H3" s="49">
        <v>2892.4029705999992</v>
      </c>
      <c r="I3" s="49">
        <v>555.1492119500017</v>
      </c>
      <c r="J3" s="49">
        <v>3447.5521825500014</v>
      </c>
      <c r="K3" s="50">
        <v>19.193356444203967</v>
      </c>
      <c r="L3" s="51">
        <v>22.553811512808572</v>
      </c>
      <c r="M3" s="51">
        <v>20.880488345140808</v>
      </c>
      <c r="N3" s="51">
        <v>17.258379079846456</v>
      </c>
      <c r="O3" s="51">
        <v>-5.2954324329621159</v>
      </c>
      <c r="P3" s="49">
        <v>411</v>
      </c>
      <c r="Q3" s="49">
        <v>557</v>
      </c>
      <c r="R3" s="51"/>
      <c r="S3" s="51"/>
      <c r="T3" s="51">
        <v>0</v>
      </c>
      <c r="U3" s="51"/>
      <c r="V3" s="51"/>
      <c r="W3" s="48" t="s">
        <v>248</v>
      </c>
      <c r="X3" s="49">
        <v>482.23429837000037</v>
      </c>
      <c r="Y3" s="49">
        <v>555.1492119500017</v>
      </c>
      <c r="Z3" s="49">
        <v>67.518617490000722</v>
      </c>
      <c r="AA3" s="49">
        <v>-5.3962960900006296</v>
      </c>
      <c r="AB3" s="50">
        <v>16.977428043087595</v>
      </c>
      <c r="AC3" s="50">
        <v>19.193356444203967</v>
      </c>
      <c r="AD3" s="50">
        <v>10.350105951625398</v>
      </c>
      <c r="AE3" s="50">
        <v>-0.89880157539468097</v>
      </c>
      <c r="AF3" s="51">
        <v>22.553811512808572</v>
      </c>
      <c r="AG3" s="51">
        <v>20.880488345140808</v>
      </c>
      <c r="AH3" s="51">
        <v>20.757409214161321</v>
      </c>
      <c r="AI3" s="51">
        <v>17.25837907984646</v>
      </c>
      <c r="AJ3" s="49">
        <v>2840.4437771499997</v>
      </c>
      <c r="AK3" s="49">
        <v>2972.0115116899997</v>
      </c>
      <c r="AL3" s="49">
        <v>2741.9294203600007</v>
      </c>
      <c r="AM3" s="49">
        <v>3113.0288195500002</v>
      </c>
      <c r="AN3" s="49">
        <v>3322.6780755199998</v>
      </c>
      <c r="AO3" s="49">
        <v>2892.4029705999992</v>
      </c>
      <c r="AP3" s="49">
        <v>3042.3208606199996</v>
      </c>
      <c r="AQ3" s="49">
        <v>2576.5000793300005</v>
      </c>
      <c r="AR3" s="49">
        <v>3088.67100071</v>
      </c>
      <c r="AS3" s="49">
        <v>3447.5521825500014</v>
      </c>
      <c r="AT3" s="49">
        <v>652.34711417999983</v>
      </c>
      <c r="AU3" s="49">
        <v>600.38792073000002</v>
      </c>
      <c r="AV3" s="49">
        <v>530.07857180000019</v>
      </c>
      <c r="AW3" s="49">
        <v>695.50791283000035</v>
      </c>
      <c r="AX3" s="49">
        <v>719.86573167000051</v>
      </c>
      <c r="AY3" s="49">
        <v>600.38792073000002</v>
      </c>
      <c r="AZ3" s="49">
        <v>530.07857180000019</v>
      </c>
      <c r="BA3" s="49">
        <v>695.50791283000035</v>
      </c>
      <c r="BB3" s="49">
        <v>719.86573167000051</v>
      </c>
      <c r="BC3" s="49">
        <v>594.99162463999937</v>
      </c>
      <c r="BD3" s="49">
        <v>-51.959193449999809</v>
      </c>
      <c r="BE3" s="49">
        <v>-70.309348929999828</v>
      </c>
      <c r="BF3" s="49">
        <v>165.42934103000022</v>
      </c>
      <c r="BG3" s="49">
        <v>24.357818840000153</v>
      </c>
      <c r="BH3" s="49">
        <v>-124.87410703000117</v>
      </c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</row>
    <row r="4" spans="1:90" s="48" customFormat="1" x14ac:dyDescent="0.25">
      <c r="A4" s="48">
        <v>624</v>
      </c>
      <c r="B4" s="48">
        <v>6</v>
      </c>
      <c r="C4" s="48">
        <v>3</v>
      </c>
      <c r="D4" s="48">
        <v>0</v>
      </c>
      <c r="E4" s="48" t="s">
        <v>175</v>
      </c>
      <c r="F4" s="48" t="s">
        <v>175</v>
      </c>
      <c r="H4" s="49">
        <v>1681.4622718999997</v>
      </c>
      <c r="I4" s="49">
        <v>440.19684365000103</v>
      </c>
      <c r="J4" s="49">
        <v>2121.6591155500005</v>
      </c>
      <c r="K4" s="50">
        <v>26.17940652052766</v>
      </c>
      <c r="L4" s="51">
        <v>21.522556357513245</v>
      </c>
      <c r="M4" s="51">
        <v>15.398079059241878</v>
      </c>
      <c r="N4" s="51">
        <v>11.584622733623489</v>
      </c>
      <c r="O4" s="51">
        <v>-9.9379336238897569</v>
      </c>
      <c r="P4" s="49">
        <v>3.6910000000000309</v>
      </c>
      <c r="Q4" s="49">
        <v>439.11</v>
      </c>
      <c r="R4" s="51">
        <v>0.89805352798054283</v>
      </c>
      <c r="S4" s="51">
        <v>78.834829443447035</v>
      </c>
      <c r="T4" s="51">
        <v>-77.936775915466498</v>
      </c>
      <c r="U4" s="51">
        <v>1.739676262293063E-3</v>
      </c>
      <c r="V4" s="51">
        <v>0.20696538703210526</v>
      </c>
      <c r="W4" s="48" t="s">
        <v>249</v>
      </c>
      <c r="X4" s="49">
        <v>425.70143204000021</v>
      </c>
      <c r="Y4" s="49">
        <v>440.19684365000103</v>
      </c>
      <c r="Z4" s="49">
        <v>-35.198917119998931</v>
      </c>
      <c r="AA4" s="49">
        <v>-49.694328729999782</v>
      </c>
      <c r="AB4" s="50">
        <v>26.358419787973798</v>
      </c>
      <c r="AC4" s="50">
        <v>26.17940652052766</v>
      </c>
      <c r="AD4" s="50">
        <v>-9.7263148030714</v>
      </c>
      <c r="AE4" s="50">
        <v>-16.818139669704401</v>
      </c>
      <c r="AF4" s="51">
        <v>21.522556357513245</v>
      </c>
      <c r="AG4" s="51">
        <v>15.398079059241878</v>
      </c>
      <c r="AH4" s="51">
        <v>17.572831570351944</v>
      </c>
      <c r="AI4" s="51">
        <v>11.584622733623487</v>
      </c>
      <c r="AJ4" s="49">
        <v>1615.0491397599997</v>
      </c>
      <c r="AK4" s="49">
        <v>1770.0762741299995</v>
      </c>
      <c r="AL4" s="49">
        <v>1627.0296022800007</v>
      </c>
      <c r="AM4" s="49">
        <v>1876.23613202</v>
      </c>
      <c r="AN4" s="49">
        <v>2040.7505718</v>
      </c>
      <c r="AO4" s="49">
        <v>1681.4622718999997</v>
      </c>
      <c r="AP4" s="49">
        <v>1845.58673978</v>
      </c>
      <c r="AQ4" s="49">
        <v>1503.3991322399995</v>
      </c>
      <c r="AR4" s="49">
        <v>1893.1419213899999</v>
      </c>
      <c r="AS4" s="49">
        <v>2121.6591155500005</v>
      </c>
      <c r="AT4" s="49">
        <v>361.89366510000002</v>
      </c>
      <c r="AU4" s="49">
        <v>295.48053296000018</v>
      </c>
      <c r="AV4" s="49">
        <v>219.97006730999982</v>
      </c>
      <c r="AW4" s="49">
        <v>343.60053735000099</v>
      </c>
      <c r="AX4" s="49">
        <v>326.69474798000107</v>
      </c>
      <c r="AY4" s="49">
        <v>295.48053296000018</v>
      </c>
      <c r="AZ4" s="49">
        <v>219.97006730999982</v>
      </c>
      <c r="BA4" s="49">
        <v>343.60053735000099</v>
      </c>
      <c r="BB4" s="49">
        <v>326.69474798000107</v>
      </c>
      <c r="BC4" s="49">
        <v>245.78620423000038</v>
      </c>
      <c r="BD4" s="49">
        <v>-66.41313213999986</v>
      </c>
      <c r="BE4" s="49">
        <v>-75.510465650000327</v>
      </c>
      <c r="BF4" s="49">
        <v>123.63047004000116</v>
      </c>
      <c r="BG4" s="49">
        <v>-16.905789369999887</v>
      </c>
      <c r="BH4" s="49">
        <v>-80.908543750000717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</row>
    <row r="5" spans="1:90" s="48" customFormat="1" x14ac:dyDescent="0.25">
      <c r="E5" s="48" t="s">
        <v>273</v>
      </c>
      <c r="H5" s="49" t="e">
        <f>AO5</f>
        <v>#REF!</v>
      </c>
      <c r="I5" s="49" t="e">
        <f>J5-H5</f>
        <v>#REF!</v>
      </c>
      <c r="J5" s="49" t="e">
        <f>AS5</f>
        <v>#REF!</v>
      </c>
      <c r="K5" s="50" t="e">
        <f>I5/H5*100</f>
        <v>#REF!</v>
      </c>
      <c r="L5" s="51" t="e">
        <f>AT5/AO5*100</f>
        <v>#REF!</v>
      </c>
      <c r="M5" s="51" t="e">
        <f>AX5/AS5*100</f>
        <v>#REF!</v>
      </c>
      <c r="N5" s="51" t="e">
        <f>BC5/AS5*100</f>
        <v>#REF!</v>
      </c>
      <c r="O5" s="51"/>
      <c r="P5" s="49"/>
      <c r="Q5" s="49"/>
      <c r="R5" s="51"/>
      <c r="S5" s="51"/>
      <c r="T5" s="51"/>
      <c r="U5" s="51"/>
      <c r="V5" s="51"/>
      <c r="X5" s="49"/>
      <c r="Y5" s="49"/>
      <c r="Z5" s="49"/>
      <c r="AA5" s="49"/>
      <c r="AB5" s="50"/>
      <c r="AC5" s="50"/>
      <c r="AD5" s="50"/>
      <c r="AE5" s="50"/>
      <c r="AF5" s="51"/>
      <c r="AG5" s="51"/>
      <c r="AH5" s="51"/>
      <c r="AI5" s="51"/>
      <c r="AJ5" s="49" t="e">
        <f>#REF!-AJ6</f>
        <v>#REF!</v>
      </c>
      <c r="AK5" s="49" t="e">
        <f>#REF!-AK6</f>
        <v>#REF!</v>
      </c>
      <c r="AL5" s="49" t="e">
        <f>#REF!-AL6</f>
        <v>#REF!</v>
      </c>
      <c r="AM5" s="49" t="e">
        <f>#REF!-AM6</f>
        <v>#REF!</v>
      </c>
      <c r="AN5" s="49" t="e">
        <f>#REF!-AN6</f>
        <v>#REF!</v>
      </c>
      <c r="AO5" s="49" t="e">
        <f>#REF!-AO6</f>
        <v>#REF!</v>
      </c>
      <c r="AP5" s="49" t="e">
        <f>#REF!-AP6</f>
        <v>#REF!</v>
      </c>
      <c r="AQ5" s="49" t="e">
        <f>#REF!-AQ6</f>
        <v>#REF!</v>
      </c>
      <c r="AR5" s="49" t="e">
        <f>#REF!-AR6</f>
        <v>#REF!</v>
      </c>
      <c r="AS5" s="49" t="e">
        <f>#REF!-AS6</f>
        <v>#REF!</v>
      </c>
      <c r="AT5" s="49" t="e">
        <f>#REF!-AT6</f>
        <v>#REF!</v>
      </c>
      <c r="AU5" s="49" t="e">
        <f>#REF!-AU6</f>
        <v>#REF!</v>
      </c>
      <c r="AV5" s="49" t="e">
        <f>#REF!-AV6</f>
        <v>#REF!</v>
      </c>
      <c r="AW5" s="49" t="e">
        <f>#REF!-AW6</f>
        <v>#REF!</v>
      </c>
      <c r="AX5" s="49" t="e">
        <f>#REF!-AX6</f>
        <v>#REF!</v>
      </c>
      <c r="AY5" s="49" t="e">
        <f>#REF!-AY6</f>
        <v>#REF!</v>
      </c>
      <c r="AZ5" s="49" t="e">
        <f>#REF!-AZ6</f>
        <v>#REF!</v>
      </c>
      <c r="BA5" s="49" t="e">
        <f>#REF!-BA6</f>
        <v>#REF!</v>
      </c>
      <c r="BB5" s="49" t="e">
        <f>#REF!-BB6</f>
        <v>#REF!</v>
      </c>
      <c r="BC5" s="49" t="e">
        <f>#REF!-BC6</f>
        <v>#REF!</v>
      </c>
      <c r="BD5" s="49" t="e">
        <f>#REF!-BD6</f>
        <v>#REF!</v>
      </c>
      <c r="BE5" s="49" t="e">
        <f>#REF!-BE6</f>
        <v>#REF!</v>
      </c>
      <c r="BF5" s="49" t="e">
        <f>#REF!-BF6</f>
        <v>#REF!</v>
      </c>
      <c r="BG5" s="49" t="e">
        <f>#REF!-BG6</f>
        <v>#REF!</v>
      </c>
      <c r="BH5" s="49" t="e">
        <f>#REF!-BH6</f>
        <v>#REF!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</row>
    <row r="6" spans="1:90" s="48" customFormat="1" x14ac:dyDescent="0.25">
      <c r="A6" s="48">
        <v>608</v>
      </c>
      <c r="B6" s="48">
        <v>1</v>
      </c>
      <c r="C6" s="48">
        <v>0</v>
      </c>
      <c r="D6" s="48">
        <v>0</v>
      </c>
      <c r="E6" s="48" t="s">
        <v>93</v>
      </c>
      <c r="F6" s="48" t="s">
        <v>198</v>
      </c>
      <c r="H6" s="49">
        <v>1210.9406986999998</v>
      </c>
      <c r="I6" s="49">
        <v>114.95236830000067</v>
      </c>
      <c r="J6" s="49">
        <v>1325.8930670000004</v>
      </c>
      <c r="K6" s="50">
        <v>9.4928156616923776</v>
      </c>
      <c r="L6" s="51">
        <v>23.985769855767078</v>
      </c>
      <c r="M6" s="51">
        <v>29.653295086578751</v>
      </c>
      <c r="N6" s="51">
        <v>26.337374340460212</v>
      </c>
      <c r="O6" s="51">
        <v>2.3516044846931337</v>
      </c>
      <c r="P6" s="49">
        <v>407.30899999999997</v>
      </c>
      <c r="Q6" s="49">
        <v>117.88999999999999</v>
      </c>
      <c r="R6" s="51">
        <v>99.990000000000009</v>
      </c>
      <c r="S6" s="51">
        <v>100</v>
      </c>
      <c r="T6" s="51">
        <v>-9.9999999999909051E-3</v>
      </c>
      <c r="U6" s="52">
        <v>30.71959648462358</v>
      </c>
      <c r="V6" s="52">
        <v>8.8913655960763798</v>
      </c>
      <c r="W6" s="48" t="s">
        <v>250</v>
      </c>
      <c r="X6" s="49">
        <v>56.532866330000161</v>
      </c>
      <c r="Y6" s="49">
        <v>114.95236830000067</v>
      </c>
      <c r="Z6" s="49">
        <v>102.71753460999966</v>
      </c>
      <c r="AA6" s="49">
        <v>44.29803263999915</v>
      </c>
      <c r="AB6" s="50">
        <v>4.6134416297439529</v>
      </c>
      <c r="AC6" s="50">
        <v>9.4928156616923776</v>
      </c>
      <c r="AD6" s="50">
        <v>35.364542901918881</v>
      </c>
      <c r="AE6" s="50">
        <v>14.528356614768011</v>
      </c>
      <c r="AF6" s="51">
        <v>23.985769855767078</v>
      </c>
      <c r="AG6" s="51">
        <v>29.653295086578751</v>
      </c>
      <c r="AH6" s="51">
        <v>25.179382284973318</v>
      </c>
      <c r="AI6" s="51">
        <v>26.337374340460208</v>
      </c>
      <c r="AJ6" s="49">
        <v>1225.3946373899998</v>
      </c>
      <c r="AK6" s="49">
        <v>1201.9352375599999</v>
      </c>
      <c r="AL6" s="49">
        <v>1114.8998180799999</v>
      </c>
      <c r="AM6" s="49">
        <v>1236.7926875300002</v>
      </c>
      <c r="AN6" s="49">
        <v>1281.92750372</v>
      </c>
      <c r="AO6" s="49">
        <v>1210.9406986999998</v>
      </c>
      <c r="AP6" s="49">
        <v>1196.7341208399994</v>
      </c>
      <c r="AQ6" s="49">
        <v>1073.1009470900008</v>
      </c>
      <c r="AR6" s="49">
        <v>1195.5290793200002</v>
      </c>
      <c r="AS6" s="49">
        <v>1325.8930670000004</v>
      </c>
      <c r="AT6" s="49">
        <v>290.45344907999981</v>
      </c>
      <c r="AU6" s="49">
        <v>304.90738776999984</v>
      </c>
      <c r="AV6" s="49">
        <v>310.10850449000037</v>
      </c>
      <c r="AW6" s="49">
        <v>351.90737547999942</v>
      </c>
      <c r="AX6" s="49">
        <v>393.17098368999945</v>
      </c>
      <c r="AY6" s="49">
        <v>304.90738776999984</v>
      </c>
      <c r="AZ6" s="49">
        <v>310.10850449000037</v>
      </c>
      <c r="BA6" s="49">
        <v>351.90737547999942</v>
      </c>
      <c r="BB6" s="49">
        <v>393.17098368999945</v>
      </c>
      <c r="BC6" s="49">
        <v>349.20542040999902</v>
      </c>
      <c r="BD6" s="49">
        <v>14.453938690000058</v>
      </c>
      <c r="BE6" s="49">
        <v>5.2011167200005053</v>
      </c>
      <c r="BF6" s="49">
        <v>41.798870989999052</v>
      </c>
      <c r="BG6" s="49">
        <v>41.263608210000037</v>
      </c>
      <c r="BH6" s="49">
        <v>-43.965563280000445</v>
      </c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</row>
    <row r="7" spans="1:90" s="48" customFormat="1" x14ac:dyDescent="0.25">
      <c r="A7" s="48">
        <v>601</v>
      </c>
      <c r="B7" s="48">
        <v>1</v>
      </c>
      <c r="C7" s="48">
        <v>1</v>
      </c>
      <c r="D7" s="48">
        <v>0</v>
      </c>
      <c r="E7" s="48" t="s">
        <v>93</v>
      </c>
      <c r="F7" s="48" t="s">
        <v>114</v>
      </c>
      <c r="H7" s="49">
        <v>573.92944313999976</v>
      </c>
      <c r="I7" s="49">
        <v>104.25684942000019</v>
      </c>
      <c r="J7" s="49">
        <v>678.18629255999997</v>
      </c>
      <c r="K7" s="50">
        <v>18.165447106112076</v>
      </c>
      <c r="L7" s="51">
        <v>23.930182462602406</v>
      </c>
      <c r="M7" s="51">
        <v>21.82461583546457</v>
      </c>
      <c r="N7" s="51">
        <v>15.422864124129426</v>
      </c>
      <c r="O7" s="51">
        <v>-8.5073183384729809</v>
      </c>
      <c r="P7" s="49">
        <v>341.02</v>
      </c>
      <c r="Q7" s="49">
        <v>68.489999999999995</v>
      </c>
      <c r="R7" s="51">
        <v>83.710000000000008</v>
      </c>
      <c r="S7" s="51">
        <v>58.140000000000008</v>
      </c>
      <c r="T7" s="51">
        <v>25.57</v>
      </c>
      <c r="U7" s="52">
        <v>50.284118647212196</v>
      </c>
      <c r="V7" s="52">
        <v>10.098995032982122</v>
      </c>
      <c r="W7" s="48" t="s">
        <v>251</v>
      </c>
      <c r="X7" s="49">
        <v>59.925375129999878</v>
      </c>
      <c r="Y7" s="49">
        <v>104.25684942000019</v>
      </c>
      <c r="Z7" s="49">
        <v>10.669190049999953</v>
      </c>
      <c r="AA7" s="49">
        <v>-33.662284240000368</v>
      </c>
      <c r="AB7" s="50">
        <v>10.42461240132122</v>
      </c>
      <c r="AC7" s="50">
        <v>18.165447106112076</v>
      </c>
      <c r="AD7" s="50">
        <v>7.7683169422999576</v>
      </c>
      <c r="AE7" s="50">
        <v>-24.347434364459453</v>
      </c>
      <c r="AF7" s="51">
        <v>23.930182462602406</v>
      </c>
      <c r="AG7" s="51">
        <v>21.82461583546457</v>
      </c>
      <c r="AH7" s="51">
        <v>24.089726760415473</v>
      </c>
      <c r="AI7" s="51">
        <v>15.422864124129426</v>
      </c>
      <c r="AJ7" s="49">
        <v>574.84511483999995</v>
      </c>
      <c r="AK7" s="49">
        <v>573.93094608000001</v>
      </c>
      <c r="AL7" s="49">
        <v>563.01681815999996</v>
      </c>
      <c r="AM7" s="49">
        <v>581.52028044000008</v>
      </c>
      <c r="AN7" s="49">
        <v>634.77048996999974</v>
      </c>
      <c r="AO7" s="49">
        <v>573.92944313999976</v>
      </c>
      <c r="AP7" s="49">
        <v>587.02360491000024</v>
      </c>
      <c r="AQ7" s="49">
        <v>543.77812286999983</v>
      </c>
      <c r="AR7" s="49">
        <v>577.91279855000016</v>
      </c>
      <c r="AS7" s="49">
        <v>678.18629255999997</v>
      </c>
      <c r="AT7" s="49">
        <v>137.34236294999988</v>
      </c>
      <c r="AU7" s="49">
        <v>138.25803465000004</v>
      </c>
      <c r="AV7" s="49">
        <v>125.16537581999988</v>
      </c>
      <c r="AW7" s="49">
        <v>144.40407110999996</v>
      </c>
      <c r="AX7" s="49">
        <v>148.01155299999982</v>
      </c>
      <c r="AY7" s="49">
        <v>138.25803465000004</v>
      </c>
      <c r="AZ7" s="49">
        <v>125.16537581999988</v>
      </c>
      <c r="BA7" s="49">
        <v>144.40407110999996</v>
      </c>
      <c r="BB7" s="49">
        <v>148.01155299999982</v>
      </c>
      <c r="BC7" s="49">
        <v>104.59575040999967</v>
      </c>
      <c r="BD7" s="49">
        <v>0.91567170000016684</v>
      </c>
      <c r="BE7" s="49">
        <v>-13.092658830000163</v>
      </c>
      <c r="BF7" s="49">
        <v>19.238695290000081</v>
      </c>
      <c r="BG7" s="49">
        <v>3.6074818899998666</v>
      </c>
      <c r="BH7" s="49">
        <v>-43.415802590000155</v>
      </c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</row>
    <row r="8" spans="1:90" x14ac:dyDescent="0.25">
      <c r="A8" s="48">
        <v>496</v>
      </c>
      <c r="B8" s="48">
        <v>1</v>
      </c>
      <c r="C8" s="48">
        <v>2</v>
      </c>
      <c r="D8" s="48">
        <v>0</v>
      </c>
      <c r="E8" s="48" t="s">
        <v>93</v>
      </c>
      <c r="F8" s="48" t="s">
        <v>113</v>
      </c>
      <c r="G8" s="48"/>
      <c r="H8" s="49">
        <v>637.01125556000011</v>
      </c>
      <c r="I8" s="49">
        <v>10.695518880000472</v>
      </c>
      <c r="J8" s="49">
        <v>647.70677444000057</v>
      </c>
      <c r="K8" s="50">
        <v>1.6790156824777025</v>
      </c>
      <c r="L8" s="51">
        <v>24.035852552620774</v>
      </c>
      <c r="M8" s="51">
        <v>37.85037309544304</v>
      </c>
      <c r="N8" s="51">
        <v>37.765495074756039</v>
      </c>
      <c r="O8" s="51">
        <v>13.729642522135265</v>
      </c>
      <c r="P8" s="49">
        <v>66.289000000000001</v>
      </c>
      <c r="Q8" s="49">
        <v>49.4</v>
      </c>
      <c r="R8" s="51">
        <v>16.28</v>
      </c>
      <c r="S8" s="51">
        <v>41.86</v>
      </c>
      <c r="T8" s="57">
        <v>-25.58</v>
      </c>
      <c r="U8" s="52">
        <v>10.234415111268934</v>
      </c>
      <c r="V8" s="52">
        <v>7.6269080314484343</v>
      </c>
      <c r="W8" s="48" t="s">
        <v>271</v>
      </c>
      <c r="X8" s="49">
        <v>-3.3925087999998329</v>
      </c>
      <c r="Y8" s="49">
        <v>10.695518880000472</v>
      </c>
      <c r="Z8" s="49">
        <v>92.048344560000004</v>
      </c>
      <c r="AA8" s="49">
        <v>77.960316879999695</v>
      </c>
      <c r="AB8" s="50">
        <v>-0.521483558500202</v>
      </c>
      <c r="AC8" s="50">
        <v>1.6790156824777025</v>
      </c>
      <c r="AD8" s="50">
        <v>60.118667358838927</v>
      </c>
      <c r="AE8" s="50">
        <v>46.781049803333154</v>
      </c>
      <c r="AF8" s="51">
        <v>24.035852552620774</v>
      </c>
      <c r="AG8" s="51">
        <v>37.85037309544304</v>
      </c>
      <c r="AH8" s="51">
        <v>26.161131638639191</v>
      </c>
      <c r="AI8" s="51">
        <v>37.765495074756039</v>
      </c>
      <c r="AJ8" s="49">
        <v>650.54952255000012</v>
      </c>
      <c r="AK8" s="49">
        <v>628.00429147999989</v>
      </c>
      <c r="AL8" s="49">
        <v>551.88299992000009</v>
      </c>
      <c r="AM8" s="49">
        <v>655.27240709</v>
      </c>
      <c r="AN8" s="49">
        <v>647.15701375000026</v>
      </c>
      <c r="AO8" s="49">
        <v>637.01125556000011</v>
      </c>
      <c r="AP8" s="49">
        <v>609.71051592999925</v>
      </c>
      <c r="AQ8" s="49">
        <v>529.32282422000094</v>
      </c>
      <c r="AR8" s="49">
        <v>617.61628076999989</v>
      </c>
      <c r="AS8" s="49">
        <v>647.70677444000057</v>
      </c>
      <c r="AT8" s="49">
        <v>153.1110861299999</v>
      </c>
      <c r="AU8" s="49">
        <v>166.64935311999992</v>
      </c>
      <c r="AV8" s="49">
        <v>184.94312867000059</v>
      </c>
      <c r="AW8" s="49">
        <v>207.50330436999974</v>
      </c>
      <c r="AX8" s="49">
        <v>245.15943068999991</v>
      </c>
      <c r="AY8" s="49">
        <v>166.64935311999992</v>
      </c>
      <c r="AZ8" s="49">
        <v>184.94312867000059</v>
      </c>
      <c r="BA8" s="49">
        <v>207.50330436999974</v>
      </c>
      <c r="BB8" s="49">
        <v>245.15943068999991</v>
      </c>
      <c r="BC8" s="49">
        <v>244.60966999999962</v>
      </c>
      <c r="BD8" s="49">
        <v>13.538266990000009</v>
      </c>
      <c r="BE8" s="49">
        <v>18.293775550000667</v>
      </c>
      <c r="BF8" s="49">
        <v>22.560175699999153</v>
      </c>
      <c r="BG8" s="49">
        <v>37.656126320000169</v>
      </c>
      <c r="BH8" s="49">
        <v>-0.54976069000029559</v>
      </c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</row>
    <row r="9" spans="1:90" s="48" customFormat="1" x14ac:dyDescent="0.25">
      <c r="A9" s="48">
        <v>601</v>
      </c>
      <c r="B9" s="48">
        <v>1</v>
      </c>
      <c r="C9" s="48">
        <v>1</v>
      </c>
      <c r="D9" s="48">
        <v>0</v>
      </c>
      <c r="E9" s="48" t="s">
        <v>93</v>
      </c>
      <c r="F9" s="48" t="s">
        <v>114</v>
      </c>
      <c r="H9" s="49">
        <v>573.92944313999976</v>
      </c>
      <c r="I9" s="49">
        <v>104.25684942000019</v>
      </c>
      <c r="J9" s="49">
        <v>678.18629255999997</v>
      </c>
      <c r="K9" s="50">
        <v>18.165447106112076</v>
      </c>
      <c r="L9" s="51">
        <v>23.930182462602406</v>
      </c>
      <c r="M9" s="51">
        <v>21.82461583546457</v>
      </c>
      <c r="N9" s="51">
        <v>15.422864124129426</v>
      </c>
      <c r="O9" s="51">
        <v>-8.5073183384729809</v>
      </c>
      <c r="P9" s="49">
        <v>341.02</v>
      </c>
      <c r="Q9" s="49">
        <v>68.489999999999995</v>
      </c>
      <c r="R9" s="51">
        <v>83.710000000000008</v>
      </c>
      <c r="S9" s="51">
        <v>58.140000000000008</v>
      </c>
      <c r="T9" s="51">
        <v>25.57</v>
      </c>
      <c r="U9" s="52">
        <v>50.284118647212196</v>
      </c>
      <c r="V9" s="52">
        <v>10.098995032982122</v>
      </c>
      <c r="W9" s="48" t="s">
        <v>251</v>
      </c>
      <c r="X9" s="49">
        <v>59.925375129999878</v>
      </c>
      <c r="Y9" s="49">
        <v>104.25684942000019</v>
      </c>
      <c r="Z9" s="49">
        <v>10.669190049999953</v>
      </c>
      <c r="AA9" s="49">
        <v>-33.662284240000368</v>
      </c>
      <c r="AB9" s="50">
        <v>10.42461240132122</v>
      </c>
      <c r="AC9" s="50">
        <v>18.165447106112076</v>
      </c>
      <c r="AD9" s="50">
        <v>7.7683169422999576</v>
      </c>
      <c r="AE9" s="50">
        <v>-24.347434364459453</v>
      </c>
      <c r="AF9" s="51">
        <v>23.930182462602406</v>
      </c>
      <c r="AG9" s="51">
        <v>21.82461583546457</v>
      </c>
      <c r="AH9" s="51">
        <v>24.089726760415473</v>
      </c>
      <c r="AI9" s="51">
        <v>15.422864124129426</v>
      </c>
      <c r="AJ9" s="49">
        <v>574.84511483999995</v>
      </c>
      <c r="AK9" s="49">
        <v>573.93094608000001</v>
      </c>
      <c r="AL9" s="49">
        <v>563.01681815999996</v>
      </c>
      <c r="AM9" s="49">
        <v>581.52028044000008</v>
      </c>
      <c r="AN9" s="49">
        <v>634.77048996999974</v>
      </c>
      <c r="AO9" s="49">
        <v>573.92944313999976</v>
      </c>
      <c r="AP9" s="49">
        <v>587.02360491000024</v>
      </c>
      <c r="AQ9" s="49">
        <v>543.77812286999983</v>
      </c>
      <c r="AR9" s="49">
        <v>577.91279855000016</v>
      </c>
      <c r="AS9" s="49">
        <v>678.18629255999997</v>
      </c>
      <c r="AT9" s="49">
        <v>137.34236294999988</v>
      </c>
      <c r="AU9" s="49">
        <v>138.25803465000004</v>
      </c>
      <c r="AV9" s="49">
        <v>125.16537581999988</v>
      </c>
      <c r="AW9" s="49">
        <v>144.40407110999996</v>
      </c>
      <c r="AX9" s="49">
        <v>148.01155299999982</v>
      </c>
      <c r="AY9" s="49">
        <v>138.25803465000004</v>
      </c>
      <c r="AZ9" s="49">
        <v>125.16537581999988</v>
      </c>
      <c r="BA9" s="49">
        <v>144.40407110999996</v>
      </c>
      <c r="BB9" s="49">
        <v>148.01155299999982</v>
      </c>
      <c r="BC9" s="49">
        <v>104.59575040999967</v>
      </c>
      <c r="BD9" s="49">
        <v>0.91567170000016684</v>
      </c>
      <c r="BE9" s="49">
        <v>-13.092658830000163</v>
      </c>
      <c r="BF9" s="49">
        <v>19.238695290000081</v>
      </c>
      <c r="BG9" s="49">
        <v>3.6074818899998666</v>
      </c>
      <c r="BH9" s="49">
        <v>-43.415802590000155</v>
      </c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</row>
    <row r="10" spans="1:90" s="48" customFormat="1" x14ac:dyDescent="0.25">
      <c r="A10" s="53">
        <v>504</v>
      </c>
      <c r="B10" s="48">
        <v>1</v>
      </c>
      <c r="C10" s="48">
        <v>1</v>
      </c>
      <c r="D10" s="53">
        <v>1</v>
      </c>
      <c r="E10" s="53" t="s">
        <v>93</v>
      </c>
      <c r="F10" s="53" t="s">
        <v>104</v>
      </c>
      <c r="G10" s="53" t="s">
        <v>9</v>
      </c>
      <c r="H10" s="54">
        <v>52.801468199999995</v>
      </c>
      <c r="I10" s="49">
        <v>30.672517360000171</v>
      </c>
      <c r="J10" s="54">
        <v>83.473985560000173</v>
      </c>
      <c r="K10" s="50">
        <v>58.090273633717196</v>
      </c>
      <c r="L10" s="51">
        <v>50.388201269751917</v>
      </c>
      <c r="M10" s="51">
        <v>36.312684960049424</v>
      </c>
      <c r="N10" s="51">
        <v>13.004533349132172</v>
      </c>
      <c r="O10" s="51">
        <v>-37.383667920619743</v>
      </c>
      <c r="P10" s="54">
        <v>31.3</v>
      </c>
      <c r="Q10" s="54">
        <v>17.791</v>
      </c>
      <c r="R10" s="52">
        <v>7.69</v>
      </c>
      <c r="S10" s="52">
        <v>10.26</v>
      </c>
      <c r="T10" s="55">
        <v>-2.5699999999999994</v>
      </c>
      <c r="U10" s="52">
        <v>37.496712047494022</v>
      </c>
      <c r="V10" s="52">
        <v>14.495534050309189</v>
      </c>
      <c r="W10" s="53" t="s">
        <v>252</v>
      </c>
      <c r="X10" s="54">
        <v>8.4581726700000175</v>
      </c>
      <c r="Y10" s="54">
        <v>30.672517360000171</v>
      </c>
      <c r="Z10" s="54">
        <v>3.7059353299999533</v>
      </c>
      <c r="AA10" s="54">
        <v>-18.508409360000037</v>
      </c>
      <c r="AB10" s="56">
        <v>15.223610808168541</v>
      </c>
      <c r="AC10" s="56">
        <v>58.090273633717196</v>
      </c>
      <c r="AD10" s="56">
        <v>13.929097626973984</v>
      </c>
      <c r="AE10" s="56">
        <v>-63.031358396552086</v>
      </c>
      <c r="AF10" s="52">
        <v>50.388201269751917</v>
      </c>
      <c r="AG10" s="52">
        <v>36.312684960049424</v>
      </c>
      <c r="AH10" s="52">
        <v>55.611733254796192</v>
      </c>
      <c r="AI10" s="52">
        <v>13.004533349132174</v>
      </c>
      <c r="AJ10" s="54">
        <v>55.559569779999968</v>
      </c>
      <c r="AK10" s="54">
        <v>54.719814269999972</v>
      </c>
      <c r="AL10" s="54">
        <v>53.315092180000001</v>
      </c>
      <c r="AM10" s="54">
        <v>57.298704590000014</v>
      </c>
      <c r="AN10" s="54">
        <v>64.017742449999986</v>
      </c>
      <c r="AO10" s="54">
        <v>52.801468199999995</v>
      </c>
      <c r="AP10" s="54">
        <v>52.247136880000049</v>
      </c>
      <c r="AQ10" s="54">
        <v>51.806284779999956</v>
      </c>
      <c r="AR10" s="54">
        <v>60.332354979999984</v>
      </c>
      <c r="AS10" s="54">
        <v>83.473985560000173</v>
      </c>
      <c r="AT10" s="54">
        <v>26.605710070000057</v>
      </c>
      <c r="AU10" s="54">
        <v>29.363811650000031</v>
      </c>
      <c r="AV10" s="54">
        <v>31.836488610000046</v>
      </c>
      <c r="AW10" s="54">
        <v>33.345295790000023</v>
      </c>
      <c r="AX10" s="54">
        <v>30.31164540000001</v>
      </c>
      <c r="AY10" s="54">
        <v>29.363811650000031</v>
      </c>
      <c r="AZ10" s="54">
        <v>31.836488610000046</v>
      </c>
      <c r="BA10" s="54">
        <v>33.345295790000023</v>
      </c>
      <c r="BB10" s="54">
        <v>30.31164540000001</v>
      </c>
      <c r="BC10" s="54">
        <v>10.855402289999997</v>
      </c>
      <c r="BD10" s="54">
        <v>2.758101579999976</v>
      </c>
      <c r="BE10" s="54">
        <v>2.4726773899999261</v>
      </c>
      <c r="BF10" s="54">
        <v>1.5088074000000433</v>
      </c>
      <c r="BG10" s="54">
        <v>-3.0336503899999707</v>
      </c>
      <c r="BH10" s="54">
        <v>-19.456243110000177</v>
      </c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</row>
    <row r="11" spans="1:90" s="48" customFormat="1" x14ac:dyDescent="0.25">
      <c r="A11" s="53">
        <v>582</v>
      </c>
      <c r="B11" s="48">
        <v>1</v>
      </c>
      <c r="C11" s="48">
        <v>1</v>
      </c>
      <c r="D11" s="53">
        <v>14</v>
      </c>
      <c r="E11" s="53" t="s">
        <v>93</v>
      </c>
      <c r="F11" s="53" t="s">
        <v>104</v>
      </c>
      <c r="G11" s="53" t="s">
        <v>8</v>
      </c>
      <c r="H11" s="54">
        <v>145.00348358999983</v>
      </c>
      <c r="I11" s="54">
        <v>23.094202049999861</v>
      </c>
      <c r="J11" s="54">
        <v>168.0976856399997</v>
      </c>
      <c r="K11" s="56">
        <v>15.926653262551383</v>
      </c>
      <c r="L11" s="52">
        <v>7.1613253164050148</v>
      </c>
      <c r="M11" s="52">
        <v>6.5141198394907507</v>
      </c>
      <c r="N11" s="51">
        <v>1.518405485644976</v>
      </c>
      <c r="O11" s="51">
        <v>-5.6429198307600386</v>
      </c>
      <c r="P11" s="54">
        <v>81.400000000000006</v>
      </c>
      <c r="Q11" s="54">
        <v>22.647600000000001</v>
      </c>
      <c r="R11" s="52">
        <v>19.97</v>
      </c>
      <c r="S11" s="52">
        <v>19.54</v>
      </c>
      <c r="T11" s="52">
        <v>0.42999999999999972</v>
      </c>
      <c r="U11" s="52">
        <v>48.424224099270084</v>
      </c>
      <c r="V11" s="52">
        <v>13.68252032288958</v>
      </c>
      <c r="W11" s="53" t="s">
        <v>253</v>
      </c>
      <c r="X11" s="54">
        <v>19.623627709999948</v>
      </c>
      <c r="Y11" s="54">
        <v>23.094202049999861</v>
      </c>
      <c r="Z11" s="54">
        <v>0.56591351000016554</v>
      </c>
      <c r="AA11" s="54">
        <v>-2.9046608299999908</v>
      </c>
      <c r="AB11" s="56">
        <v>14.009234125989334</v>
      </c>
      <c r="AC11" s="56">
        <v>15.926653262551383</v>
      </c>
      <c r="AD11" s="56">
        <v>5.4497706190565154</v>
      </c>
      <c r="AE11" s="56">
        <v>-53.227525510410189</v>
      </c>
      <c r="AF11" s="52">
        <v>7.1613253164050148</v>
      </c>
      <c r="AG11" s="52">
        <v>6.5141198394907507</v>
      </c>
      <c r="AH11" s="52">
        <v>3.7634029023950561</v>
      </c>
      <c r="AI11" s="52">
        <v>1.5184054856449758</v>
      </c>
      <c r="AJ11" s="54">
        <v>140.07637771999998</v>
      </c>
      <c r="AK11" s="54">
        <v>146.84255447000007</v>
      </c>
      <c r="AL11" s="54">
        <v>137.82896116000009</v>
      </c>
      <c r="AM11" s="54">
        <v>158.54541225999998</v>
      </c>
      <c r="AN11" s="54">
        <v>159.70000542999992</v>
      </c>
      <c r="AO11" s="54">
        <v>145.00348358999983</v>
      </c>
      <c r="AP11" s="54">
        <v>159.03996202000008</v>
      </c>
      <c r="AQ11" s="54">
        <v>135.99624748999972</v>
      </c>
      <c r="AR11" s="54">
        <v>142.68769900000044</v>
      </c>
      <c r="AS11" s="54">
        <v>168.0976856399997</v>
      </c>
      <c r="AT11" s="54">
        <v>10.384171179999848</v>
      </c>
      <c r="AU11" s="54">
        <v>5.4570653099999928</v>
      </c>
      <c r="AV11" s="54">
        <v>-6.7403422399999968</v>
      </c>
      <c r="AW11" s="54">
        <v>-4.9076285700000017</v>
      </c>
      <c r="AX11" s="54">
        <v>10.950084690000015</v>
      </c>
      <c r="AY11" s="54">
        <v>5.4570653099999928</v>
      </c>
      <c r="AZ11" s="54">
        <v>-6.7403422399999968</v>
      </c>
      <c r="BA11" s="54">
        <v>-4.9076285700000017</v>
      </c>
      <c r="BB11" s="54">
        <v>10.950084690000015</v>
      </c>
      <c r="BC11" s="54">
        <v>2.5524044800000025</v>
      </c>
      <c r="BD11" s="54">
        <v>-4.9271058699998553</v>
      </c>
      <c r="BE11" s="54">
        <v>-12.197407550000012</v>
      </c>
      <c r="BF11" s="54">
        <v>1.8327136700003743</v>
      </c>
      <c r="BG11" s="54">
        <v>15.857713259999544</v>
      </c>
      <c r="BH11" s="54">
        <v>-8.3976802099997698</v>
      </c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</row>
    <row r="12" spans="1:90" s="48" customFormat="1" x14ac:dyDescent="0.25">
      <c r="A12" s="53">
        <v>594</v>
      </c>
      <c r="B12" s="53">
        <v>1</v>
      </c>
      <c r="C12" s="48">
        <v>1</v>
      </c>
      <c r="D12" s="53">
        <v>16</v>
      </c>
      <c r="E12" s="53" t="s">
        <v>93</v>
      </c>
      <c r="F12" s="53" t="s">
        <v>104</v>
      </c>
      <c r="G12" s="53" t="s">
        <v>7</v>
      </c>
      <c r="H12" s="54">
        <v>1.2236399200000003</v>
      </c>
      <c r="I12" s="54">
        <v>22.022739759999997</v>
      </c>
      <c r="J12" s="54">
        <v>23.24637968</v>
      </c>
      <c r="K12" s="56">
        <v>1799.7729070493215</v>
      </c>
      <c r="L12" s="52">
        <v>12.200501761988958</v>
      </c>
      <c r="M12" s="51">
        <v>31.516786273190561</v>
      </c>
      <c r="N12" s="51">
        <v>51.195052192316268</v>
      </c>
      <c r="O12" s="51">
        <v>38.994550430327308</v>
      </c>
      <c r="P12" s="54">
        <v>0.02</v>
      </c>
      <c r="Q12" s="54">
        <v>5.6760000000000002</v>
      </c>
      <c r="R12" s="52">
        <v>0</v>
      </c>
      <c r="S12" s="52">
        <v>4.82</v>
      </c>
      <c r="T12" s="55">
        <v>-4.82</v>
      </c>
      <c r="U12" s="52">
        <v>8.6034902102227043E-2</v>
      </c>
      <c r="V12" s="52">
        <v>24.519947099134708</v>
      </c>
      <c r="W12" s="53" t="s">
        <v>254</v>
      </c>
      <c r="X12" s="54">
        <v>26.552334350000002</v>
      </c>
      <c r="Y12" s="54">
        <v>22.022739759999997</v>
      </c>
      <c r="Z12" s="54">
        <v>7.1772215900000003</v>
      </c>
      <c r="AA12" s="54">
        <v>11.706816180000006</v>
      </c>
      <c r="AB12" s="56">
        <v>2093.158206129247</v>
      </c>
      <c r="AC12" s="56">
        <v>1799.7729070493215</v>
      </c>
      <c r="AD12" s="56">
        <v>4807.5634631366547</v>
      </c>
      <c r="AE12" s="56">
        <v>6028.846622384398</v>
      </c>
      <c r="AF12" s="52">
        <v>12.200501761988956</v>
      </c>
      <c r="AG12" s="52">
        <v>31.516786273190561</v>
      </c>
      <c r="AH12" s="52">
        <v>15.869049940770145</v>
      </c>
      <c r="AI12" s="52">
        <v>51.195052192316268</v>
      </c>
      <c r="AJ12" s="54">
        <v>1.26852974</v>
      </c>
      <c r="AK12" s="54">
        <v>3.9340385499999999</v>
      </c>
      <c r="AL12" s="54">
        <v>21.220747579999998</v>
      </c>
      <c r="AM12" s="54">
        <v>22.875782269999998</v>
      </c>
      <c r="AN12" s="54">
        <v>27.820864090000001</v>
      </c>
      <c r="AO12" s="54">
        <v>1.2236399200000003</v>
      </c>
      <c r="AP12" s="54">
        <v>4.912554730000001</v>
      </c>
      <c r="AQ12" s="54">
        <v>17.133614820000005</v>
      </c>
      <c r="AR12" s="54">
        <v>18.852067080000001</v>
      </c>
      <c r="AS12" s="54">
        <v>23.24637968</v>
      </c>
      <c r="AT12" s="54">
        <v>0.14929021000000031</v>
      </c>
      <c r="AU12" s="54">
        <v>0.19418002999999992</v>
      </c>
      <c r="AV12" s="54">
        <v>-0.78433615000000001</v>
      </c>
      <c r="AW12" s="54">
        <v>3.3027966100000001</v>
      </c>
      <c r="AX12" s="54">
        <v>7.3265117999999996</v>
      </c>
      <c r="AY12" s="54">
        <v>0.19418002999999992</v>
      </c>
      <c r="AZ12" s="54">
        <v>-0.78433615000000001</v>
      </c>
      <c r="BA12" s="54">
        <v>3.3027966100000001</v>
      </c>
      <c r="BB12" s="54">
        <v>7.3265117999999996</v>
      </c>
      <c r="BC12" s="54">
        <v>11.900996210000004</v>
      </c>
      <c r="BD12" s="54">
        <v>4.4889819999999601E-2</v>
      </c>
      <c r="BE12" s="54">
        <v>-0.97851618000000151</v>
      </c>
      <c r="BF12" s="54">
        <v>4.087132759999994</v>
      </c>
      <c r="BG12" s="54">
        <v>4.0237151899999972</v>
      </c>
      <c r="BH12" s="54">
        <v>4.5744844100000002</v>
      </c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53"/>
      <c r="CI12" s="53"/>
      <c r="CJ12" s="53"/>
      <c r="CK12" s="53"/>
      <c r="CL12" s="53"/>
    </row>
    <row r="13" spans="1:90" s="48" customFormat="1" x14ac:dyDescent="0.25">
      <c r="A13" s="53">
        <v>528</v>
      </c>
      <c r="B13" s="48">
        <v>1</v>
      </c>
      <c r="C13" s="48">
        <v>1</v>
      </c>
      <c r="D13" s="53">
        <v>5</v>
      </c>
      <c r="E13" s="53" t="s">
        <v>93</v>
      </c>
      <c r="F13" s="53" t="s">
        <v>104</v>
      </c>
      <c r="G13" s="53" t="s">
        <v>19</v>
      </c>
      <c r="H13" s="54">
        <v>47.692707720000115</v>
      </c>
      <c r="I13" s="49">
        <v>21.084196589999944</v>
      </c>
      <c r="J13" s="54">
        <v>68.776904310000063</v>
      </c>
      <c r="K13" s="50">
        <v>44.208428495575248</v>
      </c>
      <c r="L13" s="52">
        <v>20.735493312854981</v>
      </c>
      <c r="M13" s="52">
        <v>17.831707101444554</v>
      </c>
      <c r="N13" s="51">
        <v>12.692067878854482</v>
      </c>
      <c r="O13" s="51">
        <v>-8.0434254340004987</v>
      </c>
      <c r="P13" s="54">
        <v>23.6</v>
      </c>
      <c r="Q13" s="54">
        <v>5.0999999999999996</v>
      </c>
      <c r="R13" s="52">
        <v>5.79</v>
      </c>
      <c r="S13" s="52">
        <v>4.29</v>
      </c>
      <c r="T13" s="52">
        <v>1.5</v>
      </c>
      <c r="U13" s="52">
        <v>34.313844504584068</v>
      </c>
      <c r="V13" s="52">
        <v>7.4152799564990985</v>
      </c>
      <c r="W13" s="53" t="s">
        <v>255</v>
      </c>
      <c r="X13" s="54">
        <v>16.240217199999996</v>
      </c>
      <c r="Y13" s="54">
        <v>21.084196589999944</v>
      </c>
      <c r="Z13" s="54">
        <v>2.3747779099999109</v>
      </c>
      <c r="AA13" s="54">
        <v>-2.4692014799999891</v>
      </c>
      <c r="AB13" s="56">
        <v>33.142081347719611</v>
      </c>
      <c r="AC13" s="56">
        <v>44.208428495575248</v>
      </c>
      <c r="AD13" s="56">
        <v>24.013565517561908</v>
      </c>
      <c r="AE13" s="56">
        <v>-22.049566406145082</v>
      </c>
      <c r="AF13" s="52">
        <v>20.735493312854981</v>
      </c>
      <c r="AG13" s="52">
        <v>17.831707101444554</v>
      </c>
      <c r="AH13" s="52">
        <v>23.480346147979127</v>
      </c>
      <c r="AI13" s="52">
        <v>12.692067878854482</v>
      </c>
      <c r="AJ13" s="54">
        <v>49.001802360000013</v>
      </c>
      <c r="AK13" s="54">
        <v>47.049565989999991</v>
      </c>
      <c r="AL13" s="54">
        <v>49.490903490000008</v>
      </c>
      <c r="AM13" s="54">
        <v>60.216384950000013</v>
      </c>
      <c r="AN13" s="54">
        <v>65.242019560000003</v>
      </c>
      <c r="AO13" s="54">
        <v>47.692707720000115</v>
      </c>
      <c r="AP13" s="54">
        <v>47.478527230000012</v>
      </c>
      <c r="AQ13" s="54">
        <v>48.350439349999974</v>
      </c>
      <c r="AR13" s="54">
        <v>59.862204580000011</v>
      </c>
      <c r="AS13" s="54">
        <v>68.776904310000063</v>
      </c>
      <c r="AT13" s="54">
        <v>9.8893182200000957</v>
      </c>
      <c r="AU13" s="54">
        <v>11.198412859999992</v>
      </c>
      <c r="AV13" s="54">
        <v>10.769451620000011</v>
      </c>
      <c r="AW13" s="54">
        <v>11.909915760000006</v>
      </c>
      <c r="AX13" s="54">
        <v>12.264096130000006</v>
      </c>
      <c r="AY13" s="54">
        <v>11.198412859999992</v>
      </c>
      <c r="AZ13" s="54">
        <v>10.769451620000011</v>
      </c>
      <c r="BA13" s="54">
        <v>11.909915760000006</v>
      </c>
      <c r="BB13" s="54">
        <v>12.264096130000006</v>
      </c>
      <c r="BC13" s="54">
        <v>8.7292113800000024</v>
      </c>
      <c r="BD13" s="54">
        <v>1.3090946399998964</v>
      </c>
      <c r="BE13" s="54">
        <v>-0.42896124000002445</v>
      </c>
      <c r="BF13" s="54">
        <v>1.1404641400000379</v>
      </c>
      <c r="BG13" s="54">
        <v>0.3541803699999973</v>
      </c>
      <c r="BH13" s="54">
        <v>-3.5348847500000522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</row>
    <row r="14" spans="1:90" s="48" customFormat="1" x14ac:dyDescent="0.25">
      <c r="A14" s="53">
        <v>564</v>
      </c>
      <c r="B14" s="48">
        <v>1</v>
      </c>
      <c r="C14" s="48">
        <v>1</v>
      </c>
      <c r="D14" s="53">
        <v>11</v>
      </c>
      <c r="E14" s="53" t="s">
        <v>93</v>
      </c>
      <c r="F14" s="53" t="s">
        <v>104</v>
      </c>
      <c r="G14" s="53" t="s">
        <v>22</v>
      </c>
      <c r="H14" s="54">
        <v>19.547074590000015</v>
      </c>
      <c r="I14" s="54">
        <v>5.5595011299999912</v>
      </c>
      <c r="J14" s="54">
        <v>25.106575720000006</v>
      </c>
      <c r="K14" s="56">
        <v>28.441601859155675</v>
      </c>
      <c r="L14" s="52">
        <v>2.1592521072996798</v>
      </c>
      <c r="M14" s="52">
        <v>-25.704700840023591</v>
      </c>
      <c r="N14" s="51">
        <v>-47.144119859289205</v>
      </c>
      <c r="O14" s="51">
        <v>-49.303371966588884</v>
      </c>
      <c r="P14" s="54">
        <v>5.2</v>
      </c>
      <c r="Q14" s="54">
        <v>9.1227999999999998</v>
      </c>
      <c r="R14" s="52">
        <v>1.28</v>
      </c>
      <c r="S14" s="52">
        <v>7.74</v>
      </c>
      <c r="T14" s="55">
        <v>-6.46</v>
      </c>
      <c r="U14" s="52">
        <v>20.71170540336832</v>
      </c>
      <c r="V14" s="52">
        <v>36.245484455894555</v>
      </c>
      <c r="W14" s="53" t="s">
        <v>256</v>
      </c>
      <c r="X14" s="54">
        <v>1.1094543000000008</v>
      </c>
      <c r="Y14" s="54">
        <v>5.5595011299999912</v>
      </c>
      <c r="Z14" s="54">
        <v>-6.8756408000000162</v>
      </c>
      <c r="AA14" s="54">
        <v>-11.325687630000003</v>
      </c>
      <c r="AB14" s="56">
        <v>5.9601881336340146</v>
      </c>
      <c r="AC14" s="56">
        <v>28.441601859155675</v>
      </c>
      <c r="AD14" s="56">
        <v>-1629.0261568075416</v>
      </c>
      <c r="AE14" s="56">
        <v>2218.1720798269416</v>
      </c>
      <c r="AF14" s="52">
        <v>2.1592521072996798</v>
      </c>
      <c r="AG14" s="52">
        <v>-25.704700840023591</v>
      </c>
      <c r="AH14" s="52">
        <v>-2.6120866201697934</v>
      </c>
      <c r="AI14" s="52">
        <v>-47.144119859289198</v>
      </c>
      <c r="AJ14" s="54">
        <v>18.614417449999998</v>
      </c>
      <c r="AK14" s="54">
        <v>18.894253479999996</v>
      </c>
      <c r="AL14" s="54">
        <v>19.211560079999998</v>
      </c>
      <c r="AM14" s="54">
        <v>18.899975609999998</v>
      </c>
      <c r="AN14" s="54">
        <v>19.723871750000001</v>
      </c>
      <c r="AO14" s="54">
        <v>19.547074590000015</v>
      </c>
      <c r="AP14" s="54">
        <v>20.933254529999996</v>
      </c>
      <c r="AQ14" s="54">
        <v>19.656996420000009</v>
      </c>
      <c r="AR14" s="54">
        <v>22.358521879999984</v>
      </c>
      <c r="AS14" s="54">
        <v>25.106575720000006</v>
      </c>
      <c r="AT14" s="54">
        <v>0.42207062000001561</v>
      </c>
      <c r="AU14" s="54">
        <v>-0.51058651999999993</v>
      </c>
      <c r="AV14" s="54">
        <v>-2.5495875699999999</v>
      </c>
      <c r="AW14" s="54">
        <v>-2.99502391</v>
      </c>
      <c r="AX14" s="54">
        <v>-6.4535701800000007</v>
      </c>
      <c r="AY14" s="54">
        <v>-0.51058651999999993</v>
      </c>
      <c r="AZ14" s="54">
        <v>-2.5495875699999999</v>
      </c>
      <c r="BA14" s="54">
        <v>-2.99502391</v>
      </c>
      <c r="BB14" s="54">
        <v>-6.4535701800000007</v>
      </c>
      <c r="BC14" s="54">
        <v>-11.836274150000003</v>
      </c>
      <c r="BD14" s="54">
        <v>-0.93265714000001554</v>
      </c>
      <c r="BE14" s="54">
        <v>-2.0390010500000009</v>
      </c>
      <c r="BF14" s="54">
        <v>-0.44543634000001103</v>
      </c>
      <c r="BG14" s="54">
        <v>-3.4585462699999847</v>
      </c>
      <c r="BH14" s="54">
        <v>-5.3827039700000059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</row>
    <row r="15" spans="1:90" s="48" customFormat="1" x14ac:dyDescent="0.25">
      <c r="A15" s="53">
        <v>522</v>
      </c>
      <c r="B15" s="48">
        <v>1</v>
      </c>
      <c r="C15" s="48">
        <v>1</v>
      </c>
      <c r="D15" s="53">
        <v>4</v>
      </c>
      <c r="E15" s="53" t="s">
        <v>93</v>
      </c>
      <c r="F15" s="53" t="s">
        <v>104</v>
      </c>
      <c r="G15" s="53" t="s">
        <v>26</v>
      </c>
      <c r="H15" s="54">
        <v>19.00171496000004</v>
      </c>
      <c r="I15" s="49">
        <v>5.1273761799999216</v>
      </c>
      <c r="J15" s="54">
        <v>24.129091139999964</v>
      </c>
      <c r="K15" s="50">
        <v>26.983754838936449</v>
      </c>
      <c r="L15" s="51">
        <v>30.418389404153189</v>
      </c>
      <c r="M15" s="52">
        <v>17.128925064021313</v>
      </c>
      <c r="N15" s="51">
        <v>1.2618611212224873</v>
      </c>
      <c r="O15" s="51">
        <v>-29.156528282930701</v>
      </c>
      <c r="P15" s="54">
        <v>15.8</v>
      </c>
      <c r="Q15" s="54">
        <v>2.4300000000000002</v>
      </c>
      <c r="R15" s="52">
        <v>3.89</v>
      </c>
      <c r="S15" s="52">
        <v>2.06</v>
      </c>
      <c r="T15" s="52">
        <v>1.83</v>
      </c>
      <c r="U15" s="52">
        <v>65.481123629259187</v>
      </c>
      <c r="V15" s="52">
        <v>9.9464997917862039</v>
      </c>
      <c r="W15" s="53" t="s">
        <v>257</v>
      </c>
      <c r="X15" s="54">
        <v>1.2751622099999935</v>
      </c>
      <c r="Y15" s="54">
        <v>5.1273761799999216</v>
      </c>
      <c r="Z15" s="54">
        <v>-1.6469617100000442</v>
      </c>
      <c r="AA15" s="54">
        <v>-5.4991756800000022</v>
      </c>
      <c r="AB15" s="56">
        <v>6.7024373749503985</v>
      </c>
      <c r="AC15" s="56">
        <v>26.983754838936449</v>
      </c>
      <c r="AD15" s="56">
        <v>-28.494070080935362</v>
      </c>
      <c r="AE15" s="56">
        <v>-94.753723057069266</v>
      </c>
      <c r="AF15" s="52">
        <v>30.418389404153189</v>
      </c>
      <c r="AG15" s="52">
        <v>17.128925064021313</v>
      </c>
      <c r="AH15" s="52">
        <v>30.542776334752414</v>
      </c>
      <c r="AI15" s="52">
        <v>1.2618611212224875</v>
      </c>
      <c r="AJ15" s="54">
        <v>19.02535061</v>
      </c>
      <c r="AK15" s="54">
        <v>20.441513800000003</v>
      </c>
      <c r="AL15" s="54">
        <v>22.629884270000009</v>
      </c>
      <c r="AM15" s="54">
        <v>20.439571070000003</v>
      </c>
      <c r="AN15" s="54">
        <v>20.300512819999994</v>
      </c>
      <c r="AO15" s="54">
        <v>19.00171496000004</v>
      </c>
      <c r="AP15" s="54">
        <v>21.397785480000049</v>
      </c>
      <c r="AQ15" s="54">
        <v>21.757273680000011</v>
      </c>
      <c r="AR15" s="54">
        <v>22.026507339999991</v>
      </c>
      <c r="AS15" s="54">
        <v>24.129091139999964</v>
      </c>
      <c r="AT15" s="54">
        <v>5.7800156500000446</v>
      </c>
      <c r="AU15" s="54">
        <v>5.8036513000000021</v>
      </c>
      <c r="AV15" s="54">
        <v>4.8473796199999999</v>
      </c>
      <c r="AW15" s="54">
        <v>5.7199902099999997</v>
      </c>
      <c r="AX15" s="54">
        <v>4.1330539399999999</v>
      </c>
      <c r="AY15" s="54">
        <v>5.8036513000000021</v>
      </c>
      <c r="AZ15" s="54">
        <v>4.8473796199999999</v>
      </c>
      <c r="BA15" s="54">
        <v>5.7199902099999997</v>
      </c>
      <c r="BB15" s="54">
        <v>4.1330539399999999</v>
      </c>
      <c r="BC15" s="54">
        <v>0.30447561999999939</v>
      </c>
      <c r="BD15" s="54">
        <v>2.3635649999957532E-2</v>
      </c>
      <c r="BE15" s="54">
        <v>-0.95627168000004437</v>
      </c>
      <c r="BF15" s="54">
        <v>0.87261058999999608</v>
      </c>
      <c r="BG15" s="54">
        <v>-1.5869362699999883</v>
      </c>
      <c r="BH15" s="54">
        <v>-3.8285783199999703</v>
      </c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</row>
    <row r="16" spans="1:90" s="48" customFormat="1" x14ac:dyDescent="0.25">
      <c r="A16" s="53">
        <v>552</v>
      </c>
      <c r="B16" s="48">
        <v>1</v>
      </c>
      <c r="C16" s="48">
        <v>1</v>
      </c>
      <c r="D16" s="53">
        <v>9</v>
      </c>
      <c r="E16" s="53" t="s">
        <v>93</v>
      </c>
      <c r="F16" s="53" t="s">
        <v>104</v>
      </c>
      <c r="G16" s="53" t="s">
        <v>12</v>
      </c>
      <c r="H16" s="54">
        <v>5.4224384199999998</v>
      </c>
      <c r="I16" s="54">
        <v>3.5931990800000038</v>
      </c>
      <c r="J16" s="54">
        <v>9.015637500000004</v>
      </c>
      <c r="K16" s="56">
        <v>66.265373650845504</v>
      </c>
      <c r="L16" s="52">
        <v>20.484084538483348</v>
      </c>
      <c r="M16" s="52">
        <v>3.1827834692776844</v>
      </c>
      <c r="N16" s="51">
        <v>7.650015431521064</v>
      </c>
      <c r="O16" s="51">
        <v>-12.834069106962284</v>
      </c>
      <c r="P16" s="54">
        <v>0.6</v>
      </c>
      <c r="Q16" s="54">
        <v>0.89498999999999995</v>
      </c>
      <c r="R16" s="52">
        <v>0.14000000000000001</v>
      </c>
      <c r="S16" s="52">
        <v>0.3</v>
      </c>
      <c r="T16" s="55">
        <v>-0.15999999999999998</v>
      </c>
      <c r="U16" s="52">
        <v>6.6551034244666534</v>
      </c>
      <c r="V16" s="52">
        <v>4.4367356163111022</v>
      </c>
      <c r="W16" s="53" t="s">
        <v>258</v>
      </c>
      <c r="X16" s="54">
        <v>4.7363708300000003</v>
      </c>
      <c r="Y16" s="54">
        <v>3.5931990800000038</v>
      </c>
      <c r="Z16" s="54">
        <v>-0.82378865000000057</v>
      </c>
      <c r="AA16" s="54">
        <v>0.31938310000000014</v>
      </c>
      <c r="AB16" s="56">
        <v>101.16092552274453</v>
      </c>
      <c r="AC16" s="56">
        <v>66.265373650845504</v>
      </c>
      <c r="AD16" s="56">
        <v>-74.165958855763932</v>
      </c>
      <c r="AE16" s="56">
        <v>86.246433302541533</v>
      </c>
      <c r="AF16" s="52">
        <v>20.484084538483348</v>
      </c>
      <c r="AG16" s="52">
        <v>3.1827834692776844</v>
      </c>
      <c r="AH16" s="52">
        <v>6.8292995017544156</v>
      </c>
      <c r="AI16" s="52">
        <v>7.650015431521064</v>
      </c>
      <c r="AJ16" s="54">
        <v>4.6820161099999993</v>
      </c>
      <c r="AK16" s="54">
        <v>4.0012930799999999</v>
      </c>
      <c r="AL16" s="54">
        <v>3.7028488400000001</v>
      </c>
      <c r="AM16" s="54">
        <v>5.712013390000001</v>
      </c>
      <c r="AN16" s="54">
        <v>9.4183869399999995</v>
      </c>
      <c r="AO16" s="54">
        <v>5.4224384199999998</v>
      </c>
      <c r="AP16" s="54">
        <v>4.3653576799999989</v>
      </c>
      <c r="AQ16" s="54">
        <v>3.6775495400000007</v>
      </c>
      <c r="AR16" s="54">
        <v>5.456614430000001</v>
      </c>
      <c r="AS16" s="54">
        <v>9.015637500000004</v>
      </c>
      <c r="AT16" s="54">
        <v>1.1107368700000007</v>
      </c>
      <c r="AU16" s="54">
        <v>0.37031456000000001</v>
      </c>
      <c r="AV16" s="54">
        <v>6.2499600000000049E-3</v>
      </c>
      <c r="AW16" s="54">
        <v>3.1549259999999996E-2</v>
      </c>
      <c r="AX16" s="54">
        <v>0.28694821999999998</v>
      </c>
      <c r="AY16" s="54">
        <v>0.37031456000000001</v>
      </c>
      <c r="AZ16" s="54">
        <v>6.2499600000000049E-3</v>
      </c>
      <c r="BA16" s="54">
        <v>3.1549259999999996E-2</v>
      </c>
      <c r="BB16" s="54">
        <v>0.28694821999999998</v>
      </c>
      <c r="BC16" s="54">
        <v>0.6896976600000001</v>
      </c>
      <c r="BD16" s="54">
        <v>-0.74042231000000047</v>
      </c>
      <c r="BE16" s="54">
        <v>-0.36406459999999868</v>
      </c>
      <c r="BF16" s="54">
        <v>2.5299299999999813E-2</v>
      </c>
      <c r="BG16" s="54">
        <v>0.25539895999999995</v>
      </c>
      <c r="BH16" s="54">
        <v>0.40274943999999574</v>
      </c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</row>
    <row r="17" spans="1:90" s="48" customFormat="1" x14ac:dyDescent="0.25">
      <c r="A17" s="53">
        <v>588</v>
      </c>
      <c r="B17" s="48">
        <v>1</v>
      </c>
      <c r="C17" s="48">
        <v>1</v>
      </c>
      <c r="D17" s="53">
        <v>15</v>
      </c>
      <c r="E17" s="53" t="s">
        <v>93</v>
      </c>
      <c r="F17" s="53" t="s">
        <v>104</v>
      </c>
      <c r="G17" s="53" t="s">
        <v>33</v>
      </c>
      <c r="H17" s="54">
        <v>9.9958279699999935</v>
      </c>
      <c r="I17" s="54">
        <v>3.1897929600000086</v>
      </c>
      <c r="J17" s="54">
        <v>13.185620930000001</v>
      </c>
      <c r="K17" s="56">
        <v>31.911243066341122</v>
      </c>
      <c r="L17" s="51">
        <v>111.5995293584469</v>
      </c>
      <c r="M17" s="51">
        <v>59.954501285666794</v>
      </c>
      <c r="N17" s="51">
        <v>49.999664369238012</v>
      </c>
      <c r="O17" s="51">
        <v>-61.599864989208889</v>
      </c>
      <c r="P17" s="54">
        <v>8.5</v>
      </c>
      <c r="Q17" s="54">
        <v>0.86168999999999996</v>
      </c>
      <c r="R17" s="52">
        <v>2.08</v>
      </c>
      <c r="S17" s="52">
        <v>0.73</v>
      </c>
      <c r="T17" s="52">
        <v>1.35</v>
      </c>
      <c r="U17" s="52">
        <v>64.464161719231214</v>
      </c>
      <c r="V17" s="52">
        <v>6.8256171232127167</v>
      </c>
      <c r="W17" s="53" t="s">
        <v>259</v>
      </c>
      <c r="X17" s="54">
        <v>0.68203261999999731</v>
      </c>
      <c r="Y17" s="54">
        <v>3.1897929600000086</v>
      </c>
      <c r="Z17" s="54">
        <v>-3.2499236999999881</v>
      </c>
      <c r="AA17" s="54">
        <v>-5.7576840399999982</v>
      </c>
      <c r="AB17" s="56">
        <v>6.0944845207384857</v>
      </c>
      <c r="AC17" s="56">
        <v>31.911243066341122</v>
      </c>
      <c r="AD17" s="56">
        <v>-29.1334574842788</v>
      </c>
      <c r="AE17" s="56">
        <v>-46.619223780930575</v>
      </c>
      <c r="AF17" s="52">
        <v>111.5995293584469</v>
      </c>
      <c r="AG17" s="52">
        <v>59.954501285666794</v>
      </c>
      <c r="AH17" s="52">
        <v>123.55605045491799</v>
      </c>
      <c r="AI17" s="52">
        <v>49.999664369238005</v>
      </c>
      <c r="AJ17" s="54">
        <v>11.190981250000002</v>
      </c>
      <c r="AK17" s="54">
        <v>11.040129919999998</v>
      </c>
      <c r="AL17" s="54">
        <v>12.066936149999997</v>
      </c>
      <c r="AM17" s="54">
        <v>10.664452020000001</v>
      </c>
      <c r="AN17" s="54">
        <v>11.873013869999999</v>
      </c>
      <c r="AO17" s="54">
        <v>9.9958279699999935</v>
      </c>
      <c r="AP17" s="54">
        <v>10.509973779999999</v>
      </c>
      <c r="AQ17" s="54">
        <v>16.807312730000003</v>
      </c>
      <c r="AR17" s="54">
        <v>10.899308560000007</v>
      </c>
      <c r="AS17" s="54">
        <v>13.185620930000001</v>
      </c>
      <c r="AT17" s="54">
        <v>11.15529696999999</v>
      </c>
      <c r="AU17" s="54">
        <v>12.350450249999998</v>
      </c>
      <c r="AV17" s="54">
        <v>12.880606390000002</v>
      </c>
      <c r="AW17" s="54">
        <v>8.1402298099999992</v>
      </c>
      <c r="AX17" s="54">
        <v>7.905373270000001</v>
      </c>
      <c r="AY17" s="54">
        <v>12.350450249999998</v>
      </c>
      <c r="AZ17" s="54">
        <v>12.880606390000002</v>
      </c>
      <c r="BA17" s="54">
        <v>8.1402298099999992</v>
      </c>
      <c r="BB17" s="54">
        <v>7.905373270000001</v>
      </c>
      <c r="BC17" s="54">
        <v>6.5927662099999997</v>
      </c>
      <c r="BD17" s="54">
        <v>1.1951532800000086</v>
      </c>
      <c r="BE17" s="54">
        <v>0.53015613999999878</v>
      </c>
      <c r="BF17" s="54">
        <v>-4.7403765800000075</v>
      </c>
      <c r="BG17" s="54">
        <v>-0.23485654000000469</v>
      </c>
      <c r="BH17" s="54">
        <v>-1.3126070600000024</v>
      </c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</row>
    <row r="18" spans="1:90" s="48" customFormat="1" x14ac:dyDescent="0.25">
      <c r="A18" s="53">
        <v>558</v>
      </c>
      <c r="B18" s="48">
        <v>1</v>
      </c>
      <c r="C18" s="48">
        <v>1</v>
      </c>
      <c r="D18" s="53">
        <v>10</v>
      </c>
      <c r="E18" s="53" t="s">
        <v>93</v>
      </c>
      <c r="F18" s="53" t="s">
        <v>104</v>
      </c>
      <c r="G18" s="53" t="s">
        <v>20</v>
      </c>
      <c r="H18" s="54">
        <v>4.1483344600000001</v>
      </c>
      <c r="I18" s="54">
        <v>2.8642188799999992</v>
      </c>
      <c r="J18" s="54">
        <v>7.0125533400000002</v>
      </c>
      <c r="K18" s="56">
        <v>69.04503259363517</v>
      </c>
      <c r="L18" s="51">
        <v>30.565857508027449</v>
      </c>
      <c r="M18" s="52">
        <v>7.9921237362024291</v>
      </c>
      <c r="N18" s="51">
        <v>-9.9721832561490356</v>
      </c>
      <c r="O18" s="51">
        <v>-40.538040764176486</v>
      </c>
      <c r="P18" s="54"/>
      <c r="Q18" s="54"/>
      <c r="R18" s="52"/>
      <c r="S18" s="52"/>
      <c r="T18" s="52"/>
      <c r="U18" s="52">
        <v>0</v>
      </c>
      <c r="V18" s="52">
        <v>0</v>
      </c>
      <c r="W18" s="53" t="s">
        <v>260</v>
      </c>
      <c r="X18" s="54">
        <v>1.5596122500000005</v>
      </c>
      <c r="Y18" s="54">
        <v>2.8642188799999992</v>
      </c>
      <c r="Z18" s="54">
        <v>-0.70752206000000373</v>
      </c>
      <c r="AA18" s="54">
        <v>-2.0121283599999993</v>
      </c>
      <c r="AB18" s="56">
        <v>37.193984194564898</v>
      </c>
      <c r="AC18" s="56">
        <v>69.04503259363517</v>
      </c>
      <c r="AD18" s="56">
        <v>-55.799413868108005</v>
      </c>
      <c r="AE18" s="56">
        <v>-153.26721899724402</v>
      </c>
      <c r="AF18" s="52">
        <v>30.565857508027449</v>
      </c>
      <c r="AG18" s="52">
        <v>7.9921237362024291</v>
      </c>
      <c r="AH18" s="52">
        <v>31.647006832713277</v>
      </c>
      <c r="AI18" s="52">
        <v>-9.9721832561490356</v>
      </c>
      <c r="AJ18" s="54">
        <v>4.1931841499999996</v>
      </c>
      <c r="AK18" s="54">
        <v>4.0798778999999996</v>
      </c>
      <c r="AL18" s="54">
        <v>5.3868471499999995</v>
      </c>
      <c r="AM18" s="54">
        <v>5.8822921799999994</v>
      </c>
      <c r="AN18" s="54">
        <v>5.7527964000000003</v>
      </c>
      <c r="AO18" s="54">
        <v>4.1483344600000001</v>
      </c>
      <c r="AP18" s="54">
        <v>4.7430663800000028</v>
      </c>
      <c r="AQ18" s="54">
        <v>5.2280186000000004</v>
      </c>
      <c r="AR18" s="54">
        <v>6.1303039999999989</v>
      </c>
      <c r="AS18" s="54">
        <v>7.0125533400000002</v>
      </c>
      <c r="AT18" s="54">
        <v>1.2679739999999999</v>
      </c>
      <c r="AU18" s="54">
        <v>1.3128236899999994</v>
      </c>
      <c r="AV18" s="54">
        <v>0.64963520999999669</v>
      </c>
      <c r="AW18" s="54">
        <v>0.80846375999999553</v>
      </c>
      <c r="AX18" s="54">
        <v>0.56045193999999621</v>
      </c>
      <c r="AY18" s="54">
        <v>1.3128236899999994</v>
      </c>
      <c r="AZ18" s="54">
        <v>0.64963520999999669</v>
      </c>
      <c r="BA18" s="54">
        <v>0.80846375999999553</v>
      </c>
      <c r="BB18" s="54">
        <v>0.56045193999999621</v>
      </c>
      <c r="BC18" s="54">
        <v>-0.69930466999999996</v>
      </c>
      <c r="BD18" s="54">
        <v>4.4849689999999477E-2</v>
      </c>
      <c r="BE18" s="54">
        <v>-0.66318848000000274</v>
      </c>
      <c r="BF18" s="54">
        <v>0.15882854999999887</v>
      </c>
      <c r="BG18" s="54">
        <v>-0.24801181999999936</v>
      </c>
      <c r="BH18" s="54">
        <v>-1.2597569399999995</v>
      </c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</row>
    <row r="19" spans="1:90" s="48" customFormat="1" x14ac:dyDescent="0.25">
      <c r="A19" s="53">
        <v>546</v>
      </c>
      <c r="B19" s="48">
        <v>1</v>
      </c>
      <c r="C19" s="48">
        <v>1</v>
      </c>
      <c r="D19" s="53">
        <v>8</v>
      </c>
      <c r="E19" s="53" t="s">
        <v>93</v>
      </c>
      <c r="F19" s="53" t="s">
        <v>104</v>
      </c>
      <c r="G19" s="53" t="s">
        <v>34</v>
      </c>
      <c r="H19" s="54">
        <v>35.213840929999989</v>
      </c>
      <c r="I19" s="54">
        <v>2.6075352600000428</v>
      </c>
      <c r="J19" s="54">
        <v>37.821376190000038</v>
      </c>
      <c r="K19" s="56">
        <v>7.404858973445827</v>
      </c>
      <c r="L19" s="51">
        <v>40.827935693182553</v>
      </c>
      <c r="M19" s="51">
        <v>46.372722245461972</v>
      </c>
      <c r="N19" s="51">
        <v>50.359094587985673</v>
      </c>
      <c r="O19" s="51">
        <v>9.5311588948031201</v>
      </c>
      <c r="P19" s="54">
        <v>34.6</v>
      </c>
      <c r="Q19" s="54">
        <v>0.105</v>
      </c>
      <c r="R19" s="52">
        <v>8.49</v>
      </c>
      <c r="S19" s="52">
        <v>0.09</v>
      </c>
      <c r="T19" s="51">
        <v>8.4</v>
      </c>
      <c r="U19" s="52">
        <v>91.482657389786453</v>
      </c>
      <c r="V19" s="52">
        <v>0.26440074390111695</v>
      </c>
      <c r="W19" s="53" t="s">
        <v>261</v>
      </c>
      <c r="X19" s="54">
        <v>2.6842625699999929</v>
      </c>
      <c r="Y19" s="54">
        <v>2.6075352600000428</v>
      </c>
      <c r="Z19" s="54">
        <v>3.1617174000000099</v>
      </c>
      <c r="AA19" s="54">
        <v>3.2384447100000084</v>
      </c>
      <c r="AB19" s="56">
        <v>7.3250816155720821</v>
      </c>
      <c r="AC19" s="56">
        <v>7.404858973445827</v>
      </c>
      <c r="AD19" s="56">
        <v>21.991367146693296</v>
      </c>
      <c r="AE19" s="56">
        <v>20.486037756731701</v>
      </c>
      <c r="AF19" s="52">
        <v>40.827935693182553</v>
      </c>
      <c r="AG19" s="52">
        <v>46.372722245461972</v>
      </c>
      <c r="AH19" s="52">
        <v>44.891603649326775</v>
      </c>
      <c r="AI19" s="52">
        <v>50.359094587985673</v>
      </c>
      <c r="AJ19" s="54">
        <v>36.644814500000003</v>
      </c>
      <c r="AK19" s="54">
        <v>34.988811959999992</v>
      </c>
      <c r="AL19" s="54">
        <v>32.617797120000006</v>
      </c>
      <c r="AM19" s="54">
        <v>31.247883930000004</v>
      </c>
      <c r="AN19" s="54">
        <v>39.32907706999999</v>
      </c>
      <c r="AO19" s="54">
        <v>35.213840929999989</v>
      </c>
      <c r="AP19" s="54">
        <v>34.334757569999944</v>
      </c>
      <c r="AQ19" s="54">
        <v>30.474420200000015</v>
      </c>
      <c r="AR19" s="54">
        <v>32.314571409999985</v>
      </c>
      <c r="AS19" s="54">
        <v>37.821376190000038</v>
      </c>
      <c r="AT19" s="54">
        <v>14.377084329999995</v>
      </c>
      <c r="AU19" s="54">
        <v>15.808057900000001</v>
      </c>
      <c r="AV19" s="54">
        <v>16.462112290000004</v>
      </c>
      <c r="AW19" s="54">
        <v>18.605489209999995</v>
      </c>
      <c r="AX19" s="54">
        <v>17.538801730000003</v>
      </c>
      <c r="AY19" s="54">
        <v>15.808057900000001</v>
      </c>
      <c r="AZ19" s="54">
        <v>16.462112290000004</v>
      </c>
      <c r="BA19" s="54">
        <v>18.605489209999995</v>
      </c>
      <c r="BB19" s="54">
        <v>17.538801730000003</v>
      </c>
      <c r="BC19" s="54">
        <v>19.046502610000012</v>
      </c>
      <c r="BD19" s="54">
        <v>1.4309735700000077</v>
      </c>
      <c r="BE19" s="54">
        <v>0.65405439000005272</v>
      </c>
      <c r="BF19" s="54">
        <v>2.1433769199999908</v>
      </c>
      <c r="BG19" s="54">
        <v>-1.0666874799999781</v>
      </c>
      <c r="BH19" s="54">
        <v>1.5077008799999581</v>
      </c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</row>
    <row r="20" spans="1:90" s="48" customFormat="1" x14ac:dyDescent="0.25">
      <c r="A20" s="53">
        <v>570</v>
      </c>
      <c r="B20" s="48">
        <v>1</v>
      </c>
      <c r="C20" s="48">
        <v>1</v>
      </c>
      <c r="D20" s="53">
        <v>12</v>
      </c>
      <c r="E20" s="53" t="s">
        <v>93</v>
      </c>
      <c r="F20" s="53" t="s">
        <v>104</v>
      </c>
      <c r="G20" s="53" t="s">
        <v>24</v>
      </c>
      <c r="H20" s="54">
        <v>11.503685930000012</v>
      </c>
      <c r="I20" s="54">
        <v>2.5404794899999854</v>
      </c>
      <c r="J20" s="54">
        <v>14.044165419999999</v>
      </c>
      <c r="K20" s="56">
        <v>22.084047717043177</v>
      </c>
      <c r="L20" s="51">
        <v>68.228661819872954</v>
      </c>
      <c r="M20" s="51">
        <v>83.713886930277994</v>
      </c>
      <c r="N20" s="51">
        <v>103.60950077729861</v>
      </c>
      <c r="O20" s="51">
        <v>35.380838957425652</v>
      </c>
      <c r="P20" s="54">
        <v>5.8</v>
      </c>
      <c r="Q20" s="54">
        <v>2.3330000000000002</v>
      </c>
      <c r="R20" s="52">
        <v>1.43</v>
      </c>
      <c r="S20" s="52">
        <v>1.8</v>
      </c>
      <c r="T20" s="55">
        <v>-0.37000000000000011</v>
      </c>
      <c r="U20" s="52">
        <v>41.298288837728606</v>
      </c>
      <c r="V20" s="52">
        <v>14.952828717108632</v>
      </c>
      <c r="W20" s="53" t="s">
        <v>262</v>
      </c>
      <c r="X20" s="54">
        <v>5.8293849800000004</v>
      </c>
      <c r="Y20" s="54">
        <v>2.5404794899999854</v>
      </c>
      <c r="Z20" s="54">
        <v>3.9081057899999849</v>
      </c>
      <c r="AA20" s="54">
        <v>7.1970112799999981</v>
      </c>
      <c r="AB20" s="56">
        <v>52.951309623860567</v>
      </c>
      <c r="AC20" s="56">
        <v>22.084047717043177</v>
      </c>
      <c r="AD20" s="56">
        <v>49.792329117590882</v>
      </c>
      <c r="AE20" s="56">
        <v>97.864217493248333</v>
      </c>
      <c r="AF20" s="52">
        <v>68.228661819872954</v>
      </c>
      <c r="AG20" s="52">
        <v>83.713886930277994</v>
      </c>
      <c r="AH20" s="52">
        <v>63.928017895738854</v>
      </c>
      <c r="AI20" s="52">
        <v>103.60950077729861</v>
      </c>
      <c r="AJ20" s="54">
        <v>11.00895336</v>
      </c>
      <c r="AK20" s="54">
        <v>11.372705149999996</v>
      </c>
      <c r="AL20" s="54">
        <v>11.925255760000001</v>
      </c>
      <c r="AM20" s="54">
        <v>12.214958810000002</v>
      </c>
      <c r="AN20" s="54">
        <v>16.83833834</v>
      </c>
      <c r="AO20" s="54">
        <v>11.503685930000012</v>
      </c>
      <c r="AP20" s="54">
        <v>9.9990043799999917</v>
      </c>
      <c r="AQ20" s="54">
        <v>9.9142089999999925</v>
      </c>
      <c r="AR20" s="54">
        <v>11.196867980000004</v>
      </c>
      <c r="AS20" s="54">
        <v>14.044165419999999</v>
      </c>
      <c r="AT20" s="54">
        <v>7.8488109700000148</v>
      </c>
      <c r="AU20" s="54">
        <v>7.3540784000000015</v>
      </c>
      <c r="AV20" s="54">
        <v>8.7277791700000016</v>
      </c>
      <c r="AW20" s="54">
        <v>10.738825930000001</v>
      </c>
      <c r="AX20" s="54">
        <v>11.756916759999999</v>
      </c>
      <c r="AY20" s="54">
        <v>7.3540784000000015</v>
      </c>
      <c r="AZ20" s="54">
        <v>8.7277791700000016</v>
      </c>
      <c r="BA20" s="54">
        <v>10.738825930000001</v>
      </c>
      <c r="BB20" s="54">
        <v>11.756916759999999</v>
      </c>
      <c r="BC20" s="54">
        <v>14.55108968</v>
      </c>
      <c r="BD20" s="54">
        <v>-0.49473257000001336</v>
      </c>
      <c r="BE20" s="54">
        <v>1.3737007700000052</v>
      </c>
      <c r="BF20" s="54">
        <v>2.0110467600000073</v>
      </c>
      <c r="BG20" s="54">
        <v>1.0180908299999982</v>
      </c>
      <c r="BH20" s="54">
        <v>2.7941729200000016</v>
      </c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</row>
    <row r="21" spans="1:90" s="48" customFormat="1" x14ac:dyDescent="0.25">
      <c r="A21" s="53">
        <v>534</v>
      </c>
      <c r="B21" s="48">
        <v>1</v>
      </c>
      <c r="C21" s="48">
        <v>1</v>
      </c>
      <c r="D21" s="53">
        <v>6</v>
      </c>
      <c r="E21" s="53" t="s">
        <v>93</v>
      </c>
      <c r="F21" s="53" t="s">
        <v>104</v>
      </c>
      <c r="G21" s="53" t="s">
        <v>13</v>
      </c>
      <c r="H21" s="54">
        <v>22.113459960000004</v>
      </c>
      <c r="I21" s="49">
        <v>2.4254379899999758</v>
      </c>
      <c r="J21" s="54">
        <v>24.538897949999981</v>
      </c>
      <c r="K21" s="50">
        <v>10.968152403048803</v>
      </c>
      <c r="L21" s="52">
        <v>26.577651442293813</v>
      </c>
      <c r="M21" s="51">
        <v>44.693684624088867</v>
      </c>
      <c r="N21" s="51">
        <v>36.771666797693356</v>
      </c>
      <c r="O21" s="51">
        <v>10.194015355399543</v>
      </c>
      <c r="P21" s="54">
        <v>14.1</v>
      </c>
      <c r="Q21" s="54">
        <v>4.6390000000000002</v>
      </c>
      <c r="R21" s="52">
        <v>3.46</v>
      </c>
      <c r="S21" s="52">
        <v>3.94</v>
      </c>
      <c r="T21" s="55">
        <v>-0.48</v>
      </c>
      <c r="U21" s="52">
        <v>57.459793136309166</v>
      </c>
      <c r="V21" s="52">
        <v>18.745748115391642</v>
      </c>
      <c r="W21" s="53" t="s">
        <v>263</v>
      </c>
      <c r="X21" s="54">
        <v>-0.41289932000000029</v>
      </c>
      <c r="Y21" s="54">
        <v>2.4254379899999758</v>
      </c>
      <c r="Z21" s="54">
        <v>5.0900993499999938</v>
      </c>
      <c r="AA21" s="54">
        <v>2.2517620399999991</v>
      </c>
      <c r="AB21" s="56">
        <v>-1.7946041601313856</v>
      </c>
      <c r="AC21" s="56">
        <v>10.968152403048803</v>
      </c>
      <c r="AD21" s="56">
        <v>86.606992630182944</v>
      </c>
      <c r="AE21" s="56">
        <v>33.253029167886062</v>
      </c>
      <c r="AF21" s="52">
        <v>26.577651442293813</v>
      </c>
      <c r="AG21" s="52">
        <v>44.693684624088867</v>
      </c>
      <c r="AH21" s="52">
        <v>30.622072539751027</v>
      </c>
      <c r="AI21" s="52">
        <v>36.771666797693356</v>
      </c>
      <c r="AJ21" s="54">
        <v>23.007821399999997</v>
      </c>
      <c r="AK21" s="54">
        <v>23.034380830000003</v>
      </c>
      <c r="AL21" s="54">
        <v>21.528874510000001</v>
      </c>
      <c r="AM21" s="54">
        <v>22.601610050000005</v>
      </c>
      <c r="AN21" s="54">
        <v>22.59492208</v>
      </c>
      <c r="AO21" s="54">
        <v>22.113459960000004</v>
      </c>
      <c r="AP21" s="54">
        <v>22.320901080000038</v>
      </c>
      <c r="AQ21" s="54">
        <v>19.432916830000007</v>
      </c>
      <c r="AR21" s="54">
        <v>21.21530957000002</v>
      </c>
      <c r="AS21" s="54">
        <v>24.538897949999981</v>
      </c>
      <c r="AT21" s="54">
        <v>5.8772383100000063</v>
      </c>
      <c r="AU21" s="54">
        <v>6.77159975</v>
      </c>
      <c r="AV21" s="54">
        <v>7.4850795000000003</v>
      </c>
      <c r="AW21" s="54">
        <v>9.5810371799999992</v>
      </c>
      <c r="AX21" s="54">
        <v>10.96733766</v>
      </c>
      <c r="AY21" s="54">
        <v>6.77159975</v>
      </c>
      <c r="AZ21" s="54">
        <v>7.4850795000000003</v>
      </c>
      <c r="BA21" s="54">
        <v>9.5810371799999992</v>
      </c>
      <c r="BB21" s="54">
        <v>10.96733766</v>
      </c>
      <c r="BC21" s="54">
        <v>9.0233617899999992</v>
      </c>
      <c r="BD21" s="54">
        <v>0.89436143999999385</v>
      </c>
      <c r="BE21" s="54">
        <v>0.71347974999996278</v>
      </c>
      <c r="BF21" s="54">
        <v>2.0959576799999962</v>
      </c>
      <c r="BG21" s="54">
        <v>1.3863004799999856</v>
      </c>
      <c r="BH21" s="54">
        <v>-1.9439758699999825</v>
      </c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</row>
    <row r="22" spans="1:90" s="48" customFormat="1" x14ac:dyDescent="0.25">
      <c r="A22" s="53">
        <v>576</v>
      </c>
      <c r="B22" s="48">
        <v>1</v>
      </c>
      <c r="C22" s="48">
        <v>1</v>
      </c>
      <c r="D22" s="53">
        <v>13</v>
      </c>
      <c r="E22" s="53" t="s">
        <v>93</v>
      </c>
      <c r="F22" s="53" t="s">
        <v>104</v>
      </c>
      <c r="G22" s="53" t="s">
        <v>10</v>
      </c>
      <c r="H22" s="54">
        <v>81.731890429999893</v>
      </c>
      <c r="I22" s="54">
        <v>2.2458899500000329</v>
      </c>
      <c r="J22" s="54">
        <v>83.977780379999928</v>
      </c>
      <c r="K22" s="56">
        <v>2.7478747135104564</v>
      </c>
      <c r="L22" s="51">
        <v>31.588529268281057</v>
      </c>
      <c r="M22" s="51">
        <v>33.424050853676583</v>
      </c>
      <c r="N22" s="51">
        <v>24.997183177515183</v>
      </c>
      <c r="O22" s="51">
        <v>-6.5913460907658745</v>
      </c>
      <c r="P22" s="54">
        <v>62.4</v>
      </c>
      <c r="Q22" s="54">
        <v>0</v>
      </c>
      <c r="R22" s="52">
        <v>15.33</v>
      </c>
      <c r="S22" s="52">
        <v>0.08</v>
      </c>
      <c r="T22" s="51">
        <v>15.25</v>
      </c>
      <c r="U22" s="52">
        <v>74.305369488976311</v>
      </c>
      <c r="V22" s="52">
        <v>0.10717120599371584</v>
      </c>
      <c r="W22" s="53" t="s">
        <v>264</v>
      </c>
      <c r="X22" s="54">
        <v>-5.5781661899999682</v>
      </c>
      <c r="Y22" s="54">
        <v>2.2458899500000329</v>
      </c>
      <c r="Z22" s="54">
        <v>2.25087389000009</v>
      </c>
      <c r="AA22" s="54">
        <v>-5.5731825800000276</v>
      </c>
      <c r="AB22" s="56">
        <v>-6.7631145508880497</v>
      </c>
      <c r="AC22" s="56">
        <v>2.7478747135104564</v>
      </c>
      <c r="AD22" s="56">
        <v>8.7182679625414483</v>
      </c>
      <c r="AE22" s="56">
        <v>-20.979211664975729</v>
      </c>
      <c r="AF22" s="52">
        <v>31.588529268281057</v>
      </c>
      <c r="AG22" s="52">
        <v>33.424050853676583</v>
      </c>
      <c r="AH22" s="52">
        <v>32.502933714413601</v>
      </c>
      <c r="AI22" s="52">
        <v>24.997183177515186</v>
      </c>
      <c r="AJ22" s="54">
        <v>82.479250469999982</v>
      </c>
      <c r="AK22" s="54">
        <v>84.523002930000018</v>
      </c>
      <c r="AL22" s="54">
        <v>78.224417499999973</v>
      </c>
      <c r="AM22" s="54">
        <v>72.824213079999993</v>
      </c>
      <c r="AN22" s="54">
        <v>76.90108428000002</v>
      </c>
      <c r="AO22" s="54">
        <v>81.731890429999893</v>
      </c>
      <c r="AP22" s="54">
        <v>83.320291130000129</v>
      </c>
      <c r="AQ22" s="54">
        <v>75.033832340000018</v>
      </c>
      <c r="AR22" s="54">
        <v>75.713996189999904</v>
      </c>
      <c r="AS22" s="54">
        <v>83.977780379999928</v>
      </c>
      <c r="AT22" s="54">
        <v>25.817902129999922</v>
      </c>
      <c r="AU22" s="54">
        <v>26.565262170000018</v>
      </c>
      <c r="AV22" s="54">
        <v>27.767973970000014</v>
      </c>
      <c r="AW22" s="54">
        <v>30.958559130000019</v>
      </c>
      <c r="AX22" s="54">
        <v>28.068776020000012</v>
      </c>
      <c r="AY22" s="54">
        <v>26.565262170000018</v>
      </c>
      <c r="AZ22" s="54">
        <v>27.767973970000014</v>
      </c>
      <c r="BA22" s="54">
        <v>30.958559130000019</v>
      </c>
      <c r="BB22" s="54">
        <v>28.068776020000012</v>
      </c>
      <c r="BC22" s="54">
        <v>20.992079589999989</v>
      </c>
      <c r="BD22" s="54">
        <v>0.74736004000009593</v>
      </c>
      <c r="BE22" s="54">
        <v>1.2027117999998926</v>
      </c>
      <c r="BF22" s="54">
        <v>3.1905851599999515</v>
      </c>
      <c r="BG22" s="54">
        <v>-2.8897831099999101</v>
      </c>
      <c r="BH22" s="54">
        <v>-7.0766960999999045</v>
      </c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</row>
    <row r="23" spans="1:90" s="48" customFormat="1" x14ac:dyDescent="0.25">
      <c r="A23" s="53">
        <v>510</v>
      </c>
      <c r="B23" s="48">
        <v>1</v>
      </c>
      <c r="C23" s="48">
        <v>1</v>
      </c>
      <c r="D23" s="53">
        <v>2</v>
      </c>
      <c r="E23" s="53" t="s">
        <v>93</v>
      </c>
      <c r="F23" s="53" t="s">
        <v>104</v>
      </c>
      <c r="G23" s="53" t="s">
        <v>11</v>
      </c>
      <c r="H23" s="54">
        <v>9.9279285399999999</v>
      </c>
      <c r="I23" s="49">
        <v>1.1006666700000036</v>
      </c>
      <c r="J23" s="54">
        <v>11.028595210000002</v>
      </c>
      <c r="K23" s="50">
        <v>11.086569223029507</v>
      </c>
      <c r="L23" s="51">
        <v>62.034768030270271</v>
      </c>
      <c r="M23" s="51">
        <v>50.811004332799328</v>
      </c>
      <c r="N23" s="51">
        <v>40.480496427613453</v>
      </c>
      <c r="O23" s="51">
        <v>-21.554271602656819</v>
      </c>
      <c r="P23" s="54">
        <v>5.8</v>
      </c>
      <c r="Q23" s="54">
        <v>2.8428</v>
      </c>
      <c r="R23" s="52">
        <v>1.42</v>
      </c>
      <c r="S23" s="52">
        <v>2.41</v>
      </c>
      <c r="T23" s="55">
        <v>-0.99000000000000021</v>
      </c>
      <c r="U23" s="52">
        <v>52.590560171624965</v>
      </c>
      <c r="V23" s="52">
        <v>25.388546289749982</v>
      </c>
      <c r="W23" s="53" t="s">
        <v>265</v>
      </c>
      <c r="X23" s="54">
        <v>-3.9234650000002237E-2</v>
      </c>
      <c r="Y23" s="54">
        <v>1.1006666700000036</v>
      </c>
      <c r="Z23" s="54">
        <v>-0.55502744999999742</v>
      </c>
      <c r="AA23" s="54">
        <v>-1.6949287699999995</v>
      </c>
      <c r="AB23" s="56">
        <v>-0.39517118521260608</v>
      </c>
      <c r="AC23" s="56">
        <v>11.086569223029507</v>
      </c>
      <c r="AD23" s="56">
        <v>-9.0119890937138116</v>
      </c>
      <c r="AE23" s="56">
        <v>-27.517941534583677</v>
      </c>
      <c r="AF23" s="52">
        <v>62.034768030270271</v>
      </c>
      <c r="AG23" s="52">
        <v>50.811004332799328</v>
      </c>
      <c r="AH23" s="52">
        <v>62.040725164204289</v>
      </c>
      <c r="AI23" s="52">
        <v>40.480496427613453</v>
      </c>
      <c r="AJ23" s="54">
        <v>9.9285199600000009</v>
      </c>
      <c r="AK23" s="54">
        <v>9.8983342899999993</v>
      </c>
      <c r="AL23" s="54">
        <v>10.543713159999999</v>
      </c>
      <c r="AM23" s="54">
        <v>10.786763410000001</v>
      </c>
      <c r="AN23" s="54">
        <v>9.8892853099999982</v>
      </c>
      <c r="AO23" s="54">
        <v>9.9279285399999999</v>
      </c>
      <c r="AP23" s="54">
        <v>10.008885339999999</v>
      </c>
      <c r="AQ23" s="54">
        <v>8.4278869199999988</v>
      </c>
      <c r="AR23" s="54">
        <v>13.347657469999989</v>
      </c>
      <c r="AS23" s="54">
        <v>11.028595210000002</v>
      </c>
      <c r="AT23" s="54">
        <v>6.1587674399999974</v>
      </c>
      <c r="AU23" s="54">
        <v>6.1593588599999993</v>
      </c>
      <c r="AV23" s="54">
        <v>6.0488078100000005</v>
      </c>
      <c r="AW23" s="54">
        <v>8.1646340500000001</v>
      </c>
      <c r="AX23" s="54">
        <v>5.6037399900000002</v>
      </c>
      <c r="AY23" s="54">
        <v>6.1593588599999993</v>
      </c>
      <c r="AZ23" s="54">
        <v>6.0488078100000005</v>
      </c>
      <c r="BA23" s="54">
        <v>8.1646340500000001</v>
      </c>
      <c r="BB23" s="54">
        <v>5.6037399900000002</v>
      </c>
      <c r="BC23" s="54">
        <v>4.4644300899999996</v>
      </c>
      <c r="BD23" s="54">
        <v>5.9142000000178812E-4</v>
      </c>
      <c r="BE23" s="54">
        <v>-0.11055105000000075</v>
      </c>
      <c r="BF23" s="54">
        <v>2.1158262400000023</v>
      </c>
      <c r="BG23" s="54">
        <v>-2.5608940599999892</v>
      </c>
      <c r="BH23" s="54">
        <v>-1.1393099000000042</v>
      </c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</row>
    <row r="24" spans="1:90" s="48" customFormat="1" x14ac:dyDescent="0.25">
      <c r="A24" s="53">
        <v>516</v>
      </c>
      <c r="B24" s="48">
        <v>1</v>
      </c>
      <c r="C24" s="48">
        <v>1</v>
      </c>
      <c r="D24" s="53">
        <v>3</v>
      </c>
      <c r="E24" s="53" t="s">
        <v>93</v>
      </c>
      <c r="F24" s="53" t="s">
        <v>104</v>
      </c>
      <c r="G24" s="53" t="s">
        <v>17</v>
      </c>
      <c r="H24" s="54">
        <v>88.411032949999907</v>
      </c>
      <c r="I24" s="54">
        <v>-11.924994639999955</v>
      </c>
      <c r="J24" s="54">
        <v>76.486038309999955</v>
      </c>
      <c r="K24" s="56">
        <v>-13.488129526485714</v>
      </c>
      <c r="L24" s="52">
        <v>10.62044776166131</v>
      </c>
      <c r="M24" s="52">
        <v>2.7102422295664641</v>
      </c>
      <c r="N24" s="51">
        <v>4.3670593794675545</v>
      </c>
      <c r="O24" s="51">
        <v>-6.2533883821937559</v>
      </c>
      <c r="P24" s="54">
        <v>48.5</v>
      </c>
      <c r="Q24" s="54">
        <v>0.317</v>
      </c>
      <c r="R24" s="52">
        <v>11.9</v>
      </c>
      <c r="S24" s="52">
        <v>0.27</v>
      </c>
      <c r="T24" s="51">
        <v>11.63</v>
      </c>
      <c r="U24" s="52">
        <v>63.410265548632815</v>
      </c>
      <c r="V24" s="52">
        <v>0.39222844669257412</v>
      </c>
      <c r="W24" s="53" t="s">
        <v>266</v>
      </c>
      <c r="X24" s="54">
        <v>-8.4015550100000205</v>
      </c>
      <c r="Y24" s="54">
        <v>-11.924994639999955</v>
      </c>
      <c r="Z24" s="54">
        <v>-7.3166906599999058</v>
      </c>
      <c r="AA24" s="54">
        <v>-3.7932510300000004</v>
      </c>
      <c r="AB24" s="56">
        <v>-9.7516938874452013</v>
      </c>
      <c r="AC24" s="56">
        <v>-13.488129526485714</v>
      </c>
      <c r="AD24" s="56">
        <v>-77.922952969788369</v>
      </c>
      <c r="AE24" s="56">
        <v>-53.175608188257243</v>
      </c>
      <c r="AF24" s="52">
        <v>10.62044776166131</v>
      </c>
      <c r="AG24" s="52">
        <v>2.7102422295664641</v>
      </c>
      <c r="AH24" s="52">
        <v>8.0684972248138482</v>
      </c>
      <c r="AI24" s="52">
        <v>4.3670593794675545</v>
      </c>
      <c r="AJ24" s="54">
        <v>86.154827120000007</v>
      </c>
      <c r="AK24" s="54">
        <v>79.340984170000027</v>
      </c>
      <c r="AL24" s="54">
        <v>76.405276189999995</v>
      </c>
      <c r="AM24" s="54">
        <v>63.422449390000011</v>
      </c>
      <c r="AN24" s="54">
        <v>77.753272109999983</v>
      </c>
      <c r="AO24" s="54">
        <v>88.411032949999907</v>
      </c>
      <c r="AP24" s="54">
        <v>81.939956869999989</v>
      </c>
      <c r="AQ24" s="54">
        <v>74.029258730000123</v>
      </c>
      <c r="AR24" s="54">
        <v>68.259978979999914</v>
      </c>
      <c r="AS24" s="54">
        <v>76.486038309999955</v>
      </c>
      <c r="AT24" s="54">
        <v>9.3896475699999087</v>
      </c>
      <c r="AU24" s="54">
        <v>7.1334417400000003</v>
      </c>
      <c r="AV24" s="54">
        <v>4.5344690400000065</v>
      </c>
      <c r="AW24" s="54">
        <v>6.9104865000000038</v>
      </c>
      <c r="AX24" s="54">
        <v>2.0729569100000029</v>
      </c>
      <c r="AY24" s="54">
        <v>7.1334417400000003</v>
      </c>
      <c r="AZ24" s="54">
        <v>4.5344690400000065</v>
      </c>
      <c r="BA24" s="54">
        <v>6.9104865000000038</v>
      </c>
      <c r="BB24" s="54">
        <v>2.0729569100000029</v>
      </c>
      <c r="BC24" s="54">
        <v>3.3401907099999999</v>
      </c>
      <c r="BD24" s="54">
        <v>-2.2562058299999088</v>
      </c>
      <c r="BE24" s="54">
        <v>-2.5989726999999583</v>
      </c>
      <c r="BF24" s="54">
        <v>2.3760174599998742</v>
      </c>
      <c r="BG24" s="54">
        <v>-4.8375295899999067</v>
      </c>
      <c r="BH24" s="54">
        <v>1.2672338000000267</v>
      </c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</row>
    <row r="25" spans="1:90" x14ac:dyDescent="0.25">
      <c r="A25" s="53">
        <v>540</v>
      </c>
      <c r="B25" s="48">
        <v>1</v>
      </c>
      <c r="C25" s="48">
        <v>1</v>
      </c>
      <c r="D25" s="53">
        <v>7</v>
      </c>
      <c r="E25" s="53" t="s">
        <v>93</v>
      </c>
      <c r="F25" s="53" t="s">
        <v>104</v>
      </c>
      <c r="G25" s="53" t="s">
        <v>45</v>
      </c>
      <c r="H25" s="54">
        <v>20.190914569999993</v>
      </c>
      <c r="I25" s="54">
        <v>-11.945909289999994</v>
      </c>
      <c r="J25" s="54">
        <v>8.2450052799999991</v>
      </c>
      <c r="K25" s="56">
        <v>-59.164775565686512</v>
      </c>
      <c r="L25" s="52">
        <v>5.4892432245083258</v>
      </c>
      <c r="M25" s="51">
        <v>57.227717506082655</v>
      </c>
      <c r="N25" s="51">
        <v>49.590271699619827</v>
      </c>
      <c r="O25" s="51">
        <v>44.101028475111498</v>
      </c>
      <c r="P25" s="54">
        <v>3.4</v>
      </c>
      <c r="Q25" s="54">
        <v>0.72799999999999998</v>
      </c>
      <c r="R25" s="52">
        <v>0.84</v>
      </c>
      <c r="S25" s="52">
        <v>-0.19</v>
      </c>
      <c r="T25" s="52">
        <v>1.03</v>
      </c>
      <c r="U25" s="52">
        <v>41.237086994321494</v>
      </c>
      <c r="V25" s="52">
        <v>-2.42571099966597</v>
      </c>
      <c r="W25" s="53" t="s">
        <v>267</v>
      </c>
      <c r="X25" s="54">
        <v>-14.393401390000005</v>
      </c>
      <c r="Y25" s="54">
        <v>-11.945909289999994</v>
      </c>
      <c r="Z25" s="54">
        <v>3.6100999200000103</v>
      </c>
      <c r="AA25" s="54">
        <v>1.1626078200000007</v>
      </c>
      <c r="AB25" s="56">
        <v>-65.398692951174311</v>
      </c>
      <c r="AC25" s="56">
        <v>-59.164775565686512</v>
      </c>
      <c r="AD25" s="56">
        <v>325.72474795625294</v>
      </c>
      <c r="AE25" s="56">
        <v>39.732161375739253</v>
      </c>
      <c r="AF25" s="52">
        <v>5.4892432245083258</v>
      </c>
      <c r="AG25" s="52">
        <v>57.227717506082655</v>
      </c>
      <c r="AH25" s="52">
        <v>14.492224658053221</v>
      </c>
      <c r="AI25" s="52">
        <v>49.590271699619827</v>
      </c>
      <c r="AJ25" s="54">
        <v>22.008698860000003</v>
      </c>
      <c r="AK25" s="54">
        <v>19.769685289999998</v>
      </c>
      <c r="AL25" s="54">
        <v>6.9177030200000011</v>
      </c>
      <c r="AM25" s="54">
        <v>7.8878134299999996</v>
      </c>
      <c r="AN25" s="54">
        <v>7.6152974699999998</v>
      </c>
      <c r="AO25" s="54">
        <v>20.190914569999993</v>
      </c>
      <c r="AP25" s="54">
        <v>19.472189829999998</v>
      </c>
      <c r="AQ25" s="54">
        <v>6.0518614400000024</v>
      </c>
      <c r="AR25" s="54">
        <v>7.2588350999999998</v>
      </c>
      <c r="AS25" s="54">
        <v>8.2450052799999991</v>
      </c>
      <c r="AT25" s="54">
        <v>1.1083284099999891</v>
      </c>
      <c r="AU25" s="54">
        <v>2.9261126999999991</v>
      </c>
      <c r="AV25" s="54">
        <v>3.2236081599999982</v>
      </c>
      <c r="AW25" s="54">
        <v>4.0894500000000003</v>
      </c>
      <c r="AX25" s="54">
        <v>4.7184283299999992</v>
      </c>
      <c r="AY25" s="54">
        <v>2.9261126999999991</v>
      </c>
      <c r="AZ25" s="54">
        <v>3.2236081599999982</v>
      </c>
      <c r="BA25" s="54">
        <v>4.0894500000000003</v>
      </c>
      <c r="BB25" s="54">
        <v>4.7184283299999992</v>
      </c>
      <c r="BC25" s="54">
        <v>4.0887205199999999</v>
      </c>
      <c r="BD25" s="54">
        <v>1.8177842900000103</v>
      </c>
      <c r="BE25" s="54">
        <v>0.29749546000000088</v>
      </c>
      <c r="BF25" s="54">
        <v>0.86584157999999911</v>
      </c>
      <c r="BG25" s="54">
        <v>0.62897833000000003</v>
      </c>
      <c r="BH25" s="54">
        <v>-0.62970780999999953</v>
      </c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8"/>
      <c r="CI25" s="48"/>
      <c r="CJ25" s="48"/>
      <c r="CK25" s="48"/>
      <c r="CL25" s="48"/>
    </row>
    <row r="26" spans="1:90" x14ac:dyDescent="0.25">
      <c r="A26" s="48">
        <v>496</v>
      </c>
      <c r="B26" s="48">
        <v>1</v>
      </c>
      <c r="C26" s="48">
        <v>2</v>
      </c>
      <c r="D26" s="48">
        <v>0</v>
      </c>
      <c r="E26" s="48" t="s">
        <v>93</v>
      </c>
      <c r="F26" s="48" t="s">
        <v>113</v>
      </c>
      <c r="G26" s="48"/>
      <c r="H26" s="49">
        <v>637.01125556000011</v>
      </c>
      <c r="I26" s="49">
        <v>10.695518880000472</v>
      </c>
      <c r="J26" s="49">
        <v>647.70677444000057</v>
      </c>
      <c r="K26" s="50">
        <v>1.6790156824777025</v>
      </c>
      <c r="L26" s="51">
        <v>24.035852552620774</v>
      </c>
      <c r="M26" s="51">
        <v>37.85037309544304</v>
      </c>
      <c r="N26" s="51">
        <v>37.765495074756039</v>
      </c>
      <c r="O26" s="51">
        <v>13.729642522135265</v>
      </c>
      <c r="P26" s="49">
        <v>66.289000000000001</v>
      </c>
      <c r="Q26" s="49">
        <v>49.4</v>
      </c>
      <c r="R26" s="51">
        <v>16.28</v>
      </c>
      <c r="S26" s="51">
        <v>41.86</v>
      </c>
      <c r="T26" s="57">
        <v>-25.58</v>
      </c>
      <c r="U26" s="52">
        <v>10.234415111268934</v>
      </c>
      <c r="V26" s="52">
        <v>7.6269080314484343</v>
      </c>
      <c r="W26" s="48" t="s">
        <v>271</v>
      </c>
      <c r="X26" s="49">
        <v>-3.3925087999998329</v>
      </c>
      <c r="Y26" s="49">
        <v>10.695518880000472</v>
      </c>
      <c r="Z26" s="49">
        <v>92.048344560000004</v>
      </c>
      <c r="AA26" s="49">
        <v>77.960316879999695</v>
      </c>
      <c r="AB26" s="50">
        <v>-0.521483558500202</v>
      </c>
      <c r="AC26" s="50">
        <v>1.6790156824777025</v>
      </c>
      <c r="AD26" s="50">
        <v>60.118667358838927</v>
      </c>
      <c r="AE26" s="50">
        <v>46.781049803333154</v>
      </c>
      <c r="AF26" s="51">
        <v>24.035852552620774</v>
      </c>
      <c r="AG26" s="51">
        <v>37.85037309544304</v>
      </c>
      <c r="AH26" s="51">
        <v>26.161131638639191</v>
      </c>
      <c r="AI26" s="51">
        <v>37.765495074756039</v>
      </c>
      <c r="AJ26" s="49">
        <v>650.54952255000012</v>
      </c>
      <c r="AK26" s="49">
        <v>628.00429147999989</v>
      </c>
      <c r="AL26" s="49">
        <v>551.88299992000009</v>
      </c>
      <c r="AM26" s="49">
        <v>655.27240709</v>
      </c>
      <c r="AN26" s="49">
        <v>647.15701375000026</v>
      </c>
      <c r="AO26" s="49">
        <v>637.01125556000011</v>
      </c>
      <c r="AP26" s="49">
        <v>609.71051592999925</v>
      </c>
      <c r="AQ26" s="49">
        <v>529.32282422000094</v>
      </c>
      <c r="AR26" s="49">
        <v>617.61628076999989</v>
      </c>
      <c r="AS26" s="49">
        <v>647.70677444000057</v>
      </c>
      <c r="AT26" s="49">
        <v>153.1110861299999</v>
      </c>
      <c r="AU26" s="49">
        <v>166.64935311999992</v>
      </c>
      <c r="AV26" s="49">
        <v>184.94312867000059</v>
      </c>
      <c r="AW26" s="49">
        <v>207.50330436999974</v>
      </c>
      <c r="AX26" s="49">
        <v>245.15943068999991</v>
      </c>
      <c r="AY26" s="49">
        <v>166.64935311999992</v>
      </c>
      <c r="AZ26" s="49">
        <v>184.94312867000059</v>
      </c>
      <c r="BA26" s="49">
        <v>207.50330436999974</v>
      </c>
      <c r="BB26" s="49">
        <v>245.15943068999991</v>
      </c>
      <c r="BC26" s="49">
        <v>244.60966999999962</v>
      </c>
      <c r="BD26" s="49">
        <v>13.538266990000009</v>
      </c>
      <c r="BE26" s="49">
        <v>18.293775550000667</v>
      </c>
      <c r="BF26" s="49">
        <v>22.560175699999153</v>
      </c>
      <c r="BG26" s="49">
        <v>37.656126320000169</v>
      </c>
      <c r="BH26" s="49">
        <v>-0.54976069000029559</v>
      </c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</row>
    <row r="27" spans="1:90" x14ac:dyDescent="0.25">
      <c r="A27" s="53">
        <v>460</v>
      </c>
      <c r="B27" s="48">
        <v>1</v>
      </c>
      <c r="C27" s="48">
        <v>2</v>
      </c>
      <c r="D27" s="53">
        <v>1</v>
      </c>
      <c r="E27" s="53" t="s">
        <v>93</v>
      </c>
      <c r="F27" s="53" t="s">
        <v>199</v>
      </c>
      <c r="G27" s="53" t="s">
        <v>25</v>
      </c>
      <c r="H27" s="54">
        <v>17.237864580000007</v>
      </c>
      <c r="I27" s="54">
        <v>44.780026510000056</v>
      </c>
      <c r="J27" s="54">
        <v>62.017891090000063</v>
      </c>
      <c r="K27" s="56">
        <v>259.77711045459466</v>
      </c>
      <c r="L27" s="51">
        <v>32.089287825232525</v>
      </c>
      <c r="M27" s="51">
        <v>31.131629180975391</v>
      </c>
      <c r="N27" s="51">
        <v>34.979613557833382</v>
      </c>
      <c r="O27" s="51">
        <v>2.8903257326008571</v>
      </c>
      <c r="P27" s="54">
        <v>23.8</v>
      </c>
      <c r="Q27" s="54">
        <v>5.91</v>
      </c>
      <c r="R27" s="52">
        <v>5.85</v>
      </c>
      <c r="S27" s="52">
        <v>5.0199999999999996</v>
      </c>
      <c r="T27" s="52">
        <v>0.83000000000000007</v>
      </c>
      <c r="U27" s="52">
        <v>38.376022760047668</v>
      </c>
      <c r="V27" s="52">
        <v>9.5133837934571961</v>
      </c>
      <c r="W27" s="53" t="s">
        <v>270</v>
      </c>
      <c r="X27" s="54">
        <v>43.153282179999998</v>
      </c>
      <c r="Y27" s="54">
        <v>44.780026510000056</v>
      </c>
      <c r="Z27" s="54">
        <v>13.775671899999983</v>
      </c>
      <c r="AA27" s="54">
        <v>12.148927570000003</v>
      </c>
      <c r="AB27" s="56">
        <v>203.06425758443564</v>
      </c>
      <c r="AC27" s="56">
        <v>259.77711045459466</v>
      </c>
      <c r="AD27" s="56">
        <v>249.04008002533794</v>
      </c>
      <c r="AE27" s="56">
        <v>127.28465993190082</v>
      </c>
      <c r="AF27" s="52">
        <v>32.089287825232525</v>
      </c>
      <c r="AG27" s="52">
        <v>31.131629180975391</v>
      </c>
      <c r="AH27" s="52">
        <v>55.370495722968471</v>
      </c>
      <c r="AI27" s="52">
        <v>34.979613557833382</v>
      </c>
      <c r="AJ27" s="54">
        <v>21.251047669999995</v>
      </c>
      <c r="AK27" s="54">
        <v>30.174355419999991</v>
      </c>
      <c r="AL27" s="54">
        <v>26.858733750000006</v>
      </c>
      <c r="AM27" s="54">
        <v>56.506785290000003</v>
      </c>
      <c r="AN27" s="54">
        <v>64.404329849999996</v>
      </c>
      <c r="AO27" s="59">
        <v>17.237864580000007</v>
      </c>
      <c r="AP27" s="59">
        <v>28.586146489999983</v>
      </c>
      <c r="AQ27" s="59">
        <v>17.046383680000002</v>
      </c>
      <c r="AR27" s="59">
        <v>58.14485547999994</v>
      </c>
      <c r="AS27" s="59">
        <v>62.017891090000063</v>
      </c>
      <c r="AT27" s="54">
        <v>5.5315079800000113</v>
      </c>
      <c r="AU27" s="54">
        <v>9.5446910700000007</v>
      </c>
      <c r="AV27" s="54">
        <v>11.132899999999996</v>
      </c>
      <c r="AW27" s="54">
        <v>20.945250070000007</v>
      </c>
      <c r="AX27" s="54">
        <v>19.307179879999996</v>
      </c>
      <c r="AY27" s="54">
        <v>9.5446910700000007</v>
      </c>
      <c r="AZ27" s="54">
        <v>11.132899999999996</v>
      </c>
      <c r="BA27" s="54">
        <v>20.945250070000007</v>
      </c>
      <c r="BB27" s="54">
        <v>19.307179879999996</v>
      </c>
      <c r="BC27" s="54">
        <v>21.693618640000004</v>
      </c>
      <c r="BD27" s="54">
        <v>4.0131830899999885</v>
      </c>
      <c r="BE27" s="54">
        <v>1.5882089300000071</v>
      </c>
      <c r="BF27" s="54">
        <v>9.8123500700000044</v>
      </c>
      <c r="BG27" s="54">
        <v>-1.6380701899999306</v>
      </c>
      <c r="BH27" s="54">
        <v>2.386438759999931</v>
      </c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</row>
    <row r="28" spans="1:90" x14ac:dyDescent="0.25">
      <c r="A28" s="53">
        <v>472</v>
      </c>
      <c r="B28" s="48">
        <v>1</v>
      </c>
      <c r="C28" s="48">
        <v>2</v>
      </c>
      <c r="D28" s="53">
        <v>3</v>
      </c>
      <c r="E28" s="53" t="s">
        <v>93</v>
      </c>
      <c r="F28" s="53" t="s">
        <v>199</v>
      </c>
      <c r="G28" s="53" t="s">
        <v>6</v>
      </c>
      <c r="H28" s="54">
        <v>224.76368847000006</v>
      </c>
      <c r="I28" s="54">
        <v>32.729650390000401</v>
      </c>
      <c r="J28" s="54">
        <v>257.49333886000045</v>
      </c>
      <c r="K28" s="56">
        <v>14.561805162033071</v>
      </c>
      <c r="L28" s="52">
        <v>16.118508521822744</v>
      </c>
      <c r="M28" s="52">
        <v>21.755265615029089</v>
      </c>
      <c r="N28" s="51">
        <v>22.830935277888155</v>
      </c>
      <c r="O28" s="51">
        <v>6.7124267560654118</v>
      </c>
      <c r="P28" s="54">
        <v>9.6</v>
      </c>
      <c r="Q28" s="54">
        <v>18.483000000000001</v>
      </c>
      <c r="R28" s="52">
        <v>2.36</v>
      </c>
      <c r="S28" s="52">
        <v>15.68</v>
      </c>
      <c r="T28" s="55">
        <v>-13.32</v>
      </c>
      <c r="U28" s="52">
        <v>3.7282517841051939</v>
      </c>
      <c r="V28" s="52">
        <v>7.1846518756193838</v>
      </c>
      <c r="W28" s="53" t="s">
        <v>269</v>
      </c>
      <c r="X28" s="54">
        <v>31.554256730000109</v>
      </c>
      <c r="Y28" s="54">
        <v>32.729650390000401</v>
      </c>
      <c r="Z28" s="54">
        <v>19.789805529999928</v>
      </c>
      <c r="AA28" s="54">
        <v>18.614412259999945</v>
      </c>
      <c r="AB28" s="56">
        <v>13.796691917891856</v>
      </c>
      <c r="AC28" s="56">
        <v>14.561805162033071</v>
      </c>
      <c r="AD28" s="56">
        <v>54.624883391841173</v>
      </c>
      <c r="AE28" s="56">
        <v>46.334792529850112</v>
      </c>
      <c r="AF28" s="52">
        <v>16.118508521822744</v>
      </c>
      <c r="AG28" s="52">
        <v>21.755265615029089</v>
      </c>
      <c r="AH28" s="52">
        <v>17.873761350629426</v>
      </c>
      <c r="AI28" s="52">
        <v>22.830935277888155</v>
      </c>
      <c r="AJ28" s="54">
        <v>228.70885946999996</v>
      </c>
      <c r="AK28" s="54">
        <v>236.89386535999998</v>
      </c>
      <c r="AL28" s="54">
        <v>222.10326194999993</v>
      </c>
      <c r="AM28" s="54">
        <v>267.84613948999987</v>
      </c>
      <c r="AN28" s="54">
        <v>260.26311620000007</v>
      </c>
      <c r="AO28" s="54">
        <v>224.76368847000006</v>
      </c>
      <c r="AP28" s="54">
        <v>233.49909245999945</v>
      </c>
      <c r="AQ28" s="54">
        <v>218.57861450000055</v>
      </c>
      <c r="AR28" s="54">
        <v>258.92092530999957</v>
      </c>
      <c r="AS28" s="54">
        <v>257.49333886000045</v>
      </c>
      <c r="AT28" s="54">
        <v>36.228554280000083</v>
      </c>
      <c r="AU28" s="54">
        <v>40.173725279999992</v>
      </c>
      <c r="AV28" s="54">
        <v>43.568498180000013</v>
      </c>
      <c r="AW28" s="54">
        <v>47.093145629999988</v>
      </c>
      <c r="AX28" s="54">
        <v>56.018359810000007</v>
      </c>
      <c r="AY28" s="54">
        <v>40.173725279999992</v>
      </c>
      <c r="AZ28" s="54">
        <v>43.568498180000013</v>
      </c>
      <c r="BA28" s="54">
        <v>47.093145629999988</v>
      </c>
      <c r="BB28" s="54">
        <v>56.018359810000007</v>
      </c>
      <c r="BC28" s="54">
        <v>58.788137539999937</v>
      </c>
      <c r="BD28" s="54">
        <v>3.9451709999999105</v>
      </c>
      <c r="BE28" s="54">
        <v>3.3947729000005422</v>
      </c>
      <c r="BF28" s="54">
        <v>3.5246474499993621</v>
      </c>
      <c r="BG28" s="54">
        <v>8.9252141800003049</v>
      </c>
      <c r="BH28" s="54">
        <v>2.769777339999616</v>
      </c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</row>
    <row r="29" spans="1:90" x14ac:dyDescent="0.25">
      <c r="A29" s="53">
        <v>484</v>
      </c>
      <c r="B29" s="48">
        <v>1</v>
      </c>
      <c r="C29" s="48">
        <v>2</v>
      </c>
      <c r="D29" s="53">
        <v>5</v>
      </c>
      <c r="E29" s="53" t="s">
        <v>93</v>
      </c>
      <c r="F29" s="53" t="s">
        <v>199</v>
      </c>
      <c r="G29" s="53" t="s">
        <v>15</v>
      </c>
      <c r="H29" s="54">
        <v>15.372148480000014</v>
      </c>
      <c r="I29" s="54">
        <v>2.7939769099999872</v>
      </c>
      <c r="J29" s="54">
        <v>18.166125390000001</v>
      </c>
      <c r="K29" s="56">
        <v>18.175578473204968</v>
      </c>
      <c r="L29" s="51">
        <v>82.538791740840622</v>
      </c>
      <c r="M29" s="51">
        <v>141.46329929081264</v>
      </c>
      <c r="N29" s="51">
        <v>128.44315025395738</v>
      </c>
      <c r="O29" s="51">
        <v>45.904358513116762</v>
      </c>
      <c r="P29" s="54">
        <v>10.6</v>
      </c>
      <c r="Q29" s="54">
        <v>0.83399999999999996</v>
      </c>
      <c r="R29" s="52">
        <v>2.6</v>
      </c>
      <c r="S29" s="52">
        <v>0.71</v>
      </c>
      <c r="T29" s="52">
        <v>1.8900000000000001</v>
      </c>
      <c r="U29" s="52">
        <v>58.350362404935488</v>
      </c>
      <c r="V29" s="52">
        <v>4.403800936221546</v>
      </c>
      <c r="X29" s="54">
        <v>-3.0505388499999997</v>
      </c>
      <c r="Y29" s="54">
        <v>2.7939769099999872</v>
      </c>
      <c r="Z29" s="54">
        <v>13.010414709999997</v>
      </c>
      <c r="AA29" s="54">
        <v>7.1658992300000062</v>
      </c>
      <c r="AB29" s="56">
        <v>-16.182021807415857</v>
      </c>
      <c r="AC29" s="56">
        <v>18.175578473204968</v>
      </c>
      <c r="AD29" s="56">
        <v>102.54121575840807</v>
      </c>
      <c r="AE29" s="56">
        <v>44.323565651524646</v>
      </c>
      <c r="AF29" s="52">
        <v>82.538791740840622</v>
      </c>
      <c r="AG29" s="52">
        <v>141.46329929081264</v>
      </c>
      <c r="AH29" s="52">
        <v>105.17231550966638</v>
      </c>
      <c r="AI29" s="52">
        <v>128.44315025395738</v>
      </c>
      <c r="AJ29" s="54">
        <v>18.851407360000003</v>
      </c>
      <c r="AK29" s="54">
        <v>17.004751790000004</v>
      </c>
      <c r="AL29" s="54">
        <v>16.024197929999996</v>
      </c>
      <c r="AM29" s="54">
        <v>17.961967159999997</v>
      </c>
      <c r="AN29" s="54">
        <v>15.800868510000004</v>
      </c>
      <c r="AO29" s="54">
        <v>15.372148480000014</v>
      </c>
      <c r="AP29" s="54">
        <v>15.81841128000001</v>
      </c>
      <c r="AQ29" s="54">
        <v>11.506763629999989</v>
      </c>
      <c r="AR29" s="54">
        <v>14.134586140000003</v>
      </c>
      <c r="AS29" s="54">
        <v>18.166125390000001</v>
      </c>
      <c r="AT29" s="54">
        <v>12.687985620000008</v>
      </c>
      <c r="AU29" s="54">
        <v>16.167244499999999</v>
      </c>
      <c r="AV29" s="54">
        <v>17.353585009999993</v>
      </c>
      <c r="AW29" s="54">
        <v>21.871019310000005</v>
      </c>
      <c r="AX29" s="54">
        <v>25.698400330000005</v>
      </c>
      <c r="AY29" s="54">
        <v>16.167244499999999</v>
      </c>
      <c r="AZ29" s="54">
        <v>17.353585009999993</v>
      </c>
      <c r="BA29" s="54">
        <v>21.871019310000005</v>
      </c>
      <c r="BB29" s="54">
        <v>25.698400330000005</v>
      </c>
      <c r="BC29" s="54">
        <v>23.333143730000003</v>
      </c>
      <c r="BD29" s="54">
        <v>3.4792588799999895</v>
      </c>
      <c r="BE29" s="54">
        <v>1.1863405099999924</v>
      </c>
      <c r="BF29" s="54">
        <v>4.5174343000000086</v>
      </c>
      <c r="BG29" s="54">
        <v>3.827381019999994</v>
      </c>
      <c r="BH29" s="54">
        <v>-2.3652568799999969</v>
      </c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</row>
    <row r="30" spans="1:90" x14ac:dyDescent="0.25">
      <c r="A30" s="53">
        <v>478</v>
      </c>
      <c r="B30" s="48">
        <v>1</v>
      </c>
      <c r="C30" s="48">
        <v>2</v>
      </c>
      <c r="D30" s="53">
        <v>4</v>
      </c>
      <c r="E30" s="53" t="s">
        <v>93</v>
      </c>
      <c r="F30" s="53" t="s">
        <v>199</v>
      </c>
      <c r="G30" s="53" t="s">
        <v>16</v>
      </c>
      <c r="H30" s="54">
        <v>23.154908479999989</v>
      </c>
      <c r="I30" s="54">
        <v>2.592009849999994</v>
      </c>
      <c r="J30" s="54">
        <v>25.746918329999982</v>
      </c>
      <c r="K30" s="56">
        <v>11.194213323014601</v>
      </c>
      <c r="L30" s="51">
        <v>30.399828900554549</v>
      </c>
      <c r="M30" s="51">
        <v>35.198296525609891</v>
      </c>
      <c r="N30" s="51">
        <v>38.783998659617488</v>
      </c>
      <c r="O30" s="51">
        <v>8.3841697590629387</v>
      </c>
      <c r="P30" s="54">
        <v>15.2</v>
      </c>
      <c r="Q30" s="54">
        <v>5.1529999999999996</v>
      </c>
      <c r="R30" s="52">
        <v>3.73</v>
      </c>
      <c r="S30" s="52">
        <v>4.37</v>
      </c>
      <c r="T30" s="55">
        <v>-0.64000000000000012</v>
      </c>
      <c r="U30" s="52">
        <v>59.036191458645959</v>
      </c>
      <c r="V30" s="52">
        <v>20.196591814799934</v>
      </c>
      <c r="X30" s="54">
        <v>4.4655893600000027</v>
      </c>
      <c r="Y30" s="54">
        <v>2.592009849999994</v>
      </c>
      <c r="Z30" s="54">
        <v>2.0234241000000073</v>
      </c>
      <c r="AA30" s="54">
        <v>3.8970036100000014</v>
      </c>
      <c r="AB30" s="56">
        <v>20.111157491172492</v>
      </c>
      <c r="AC30" s="56">
        <v>11.194213323014601</v>
      </c>
      <c r="AD30" s="56">
        <v>28.745688183922425</v>
      </c>
      <c r="AE30" s="56">
        <v>64.004070931062216</v>
      </c>
      <c r="AF30" s="52">
        <v>30.399828900554549</v>
      </c>
      <c r="AG30" s="52">
        <v>35.198296525609891</v>
      </c>
      <c r="AH30" s="52">
        <v>26.295421790412547</v>
      </c>
      <c r="AI30" s="52">
        <v>38.783998659617481</v>
      </c>
      <c r="AJ30" s="54">
        <v>22.204536769999997</v>
      </c>
      <c r="AK30" s="54">
        <v>20.278576099999995</v>
      </c>
      <c r="AL30" s="54">
        <v>21.019457630000002</v>
      </c>
      <c r="AM30" s="54">
        <v>25.267491669999988</v>
      </c>
      <c r="AN30" s="54">
        <v>26.67012613</v>
      </c>
      <c r="AO30" s="54">
        <v>23.154908479999989</v>
      </c>
      <c r="AP30" s="54">
        <v>21.022011680000006</v>
      </c>
      <c r="AQ30" s="54">
        <v>19.276040530000021</v>
      </c>
      <c r="AR30" s="54">
        <v>23.293677380000016</v>
      </c>
      <c r="AS30" s="54">
        <v>25.746918329999982</v>
      </c>
      <c r="AT30" s="54">
        <v>7.0390525599999929</v>
      </c>
      <c r="AU30" s="54">
        <v>6.0886808499999994</v>
      </c>
      <c r="AV30" s="54">
        <v>5.3452452699999995</v>
      </c>
      <c r="AW30" s="54">
        <v>7.0886623699999989</v>
      </c>
      <c r="AX30" s="54">
        <v>9.0624766599999997</v>
      </c>
      <c r="AY30" s="54">
        <v>6.0886808499999994</v>
      </c>
      <c r="AZ30" s="54">
        <v>5.3452452699999995</v>
      </c>
      <c r="BA30" s="54">
        <v>7.0886623699999989</v>
      </c>
      <c r="BB30" s="54">
        <v>9.0624766599999997</v>
      </c>
      <c r="BC30" s="54">
        <v>9.9856844600000016</v>
      </c>
      <c r="BD30" s="54">
        <v>-0.95037170999999343</v>
      </c>
      <c r="BE30" s="54">
        <v>-0.74343558000001309</v>
      </c>
      <c r="BF30" s="54">
        <v>1.743417099999983</v>
      </c>
      <c r="BG30" s="54">
        <v>1.9738142899999693</v>
      </c>
      <c r="BH30" s="54">
        <v>0.92320780000001568</v>
      </c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</row>
    <row r="31" spans="1:90" x14ac:dyDescent="0.25">
      <c r="A31" s="53">
        <v>490</v>
      </c>
      <c r="B31" s="48">
        <v>1</v>
      </c>
      <c r="C31" s="48">
        <v>2</v>
      </c>
      <c r="D31" s="53">
        <v>6</v>
      </c>
      <c r="E31" s="53" t="s">
        <v>93</v>
      </c>
      <c r="F31" s="53" t="s">
        <v>199</v>
      </c>
      <c r="G31" s="53" t="s">
        <v>21</v>
      </c>
      <c r="H31" s="54">
        <v>26.612445189999985</v>
      </c>
      <c r="I31" s="54">
        <v>-2.1764359299999589</v>
      </c>
      <c r="J31" s="54">
        <v>24.436009260000027</v>
      </c>
      <c r="K31" s="56">
        <v>-8.1782636449272417</v>
      </c>
      <c r="L31" s="52">
        <v>5.0250521154760124</v>
      </c>
      <c r="M31" s="52">
        <v>46.156721132295026</v>
      </c>
      <c r="N31" s="51">
        <v>33.315381629545151</v>
      </c>
      <c r="O31" s="51">
        <v>28.290329514069139</v>
      </c>
      <c r="P31" s="54">
        <v>7</v>
      </c>
      <c r="Q31" s="54">
        <v>2.6920000000000002</v>
      </c>
      <c r="R31" s="52">
        <v>1.72</v>
      </c>
      <c r="S31" s="52">
        <v>2.2799999999999998</v>
      </c>
      <c r="T31" s="55">
        <v>-0.55999999999999983</v>
      </c>
      <c r="U31" s="52">
        <v>28.646248761488607</v>
      </c>
      <c r="V31" s="52">
        <v>11.049267379431322</v>
      </c>
      <c r="X31" s="54">
        <v>-6.8570268399999961</v>
      </c>
      <c r="Y31" s="54">
        <v>-2.1764359299999589</v>
      </c>
      <c r="Z31" s="54">
        <v>9.9415714100000123</v>
      </c>
      <c r="AA31" s="54">
        <v>5.2609804999999996</v>
      </c>
      <c r="AB31" s="56">
        <v>-24.354453385401541</v>
      </c>
      <c r="AC31" s="56">
        <v>-8.1782636449272417</v>
      </c>
      <c r="AD31" s="56">
        <v>743.4122037802457</v>
      </c>
      <c r="AE31" s="56">
        <v>182.67488509703665</v>
      </c>
      <c r="AF31" s="52">
        <v>5.0250521154760124</v>
      </c>
      <c r="AG31" s="52">
        <v>46.156721132295026</v>
      </c>
      <c r="AH31" s="52">
        <v>10.821888854776073</v>
      </c>
      <c r="AI31" s="52">
        <v>33.315381629545143</v>
      </c>
      <c r="AJ31" s="54">
        <v>28.155125189999996</v>
      </c>
      <c r="AK31" s="54">
        <v>24.827657410000004</v>
      </c>
      <c r="AL31" s="54">
        <v>22.181011120000004</v>
      </c>
      <c r="AM31" s="54">
        <v>22.151182240000001</v>
      </c>
      <c r="AN31" s="54">
        <v>21.29809835</v>
      </c>
      <c r="AO31" s="54">
        <v>26.612445189999985</v>
      </c>
      <c r="AP31" s="54">
        <v>22.182016609999991</v>
      </c>
      <c r="AQ31" s="54">
        <v>18.147647659999997</v>
      </c>
      <c r="AR31" s="54">
        <v>20.431295089999981</v>
      </c>
      <c r="AS31" s="54">
        <v>24.436009260000027</v>
      </c>
      <c r="AT31" s="54">
        <v>1.3372892399999885</v>
      </c>
      <c r="AU31" s="54">
        <v>2.8799692399999999</v>
      </c>
      <c r="AV31" s="54">
        <v>5.525610040000001</v>
      </c>
      <c r="AW31" s="54">
        <v>9.5589734999999987</v>
      </c>
      <c r="AX31" s="54">
        <v>11.278860650000002</v>
      </c>
      <c r="AY31" s="54">
        <v>2.8799692399999999</v>
      </c>
      <c r="AZ31" s="54">
        <v>5.525610040000001</v>
      </c>
      <c r="BA31" s="54">
        <v>9.5589734999999987</v>
      </c>
      <c r="BB31" s="54">
        <v>11.278860650000002</v>
      </c>
      <c r="BC31" s="54">
        <v>8.1409497399999999</v>
      </c>
      <c r="BD31" s="54">
        <v>1.5426800000000112</v>
      </c>
      <c r="BE31" s="54">
        <v>2.6456408000000118</v>
      </c>
      <c r="BF31" s="54">
        <v>4.0333634600000083</v>
      </c>
      <c r="BG31" s="54">
        <v>1.7198871500000208</v>
      </c>
      <c r="BH31" s="54">
        <v>-3.1379109100000262</v>
      </c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</row>
    <row r="32" spans="1:90" x14ac:dyDescent="0.25">
      <c r="A32" s="53">
        <v>466</v>
      </c>
      <c r="B32" s="48">
        <v>1</v>
      </c>
      <c r="C32" s="48">
        <v>2</v>
      </c>
      <c r="D32" s="53">
        <v>2</v>
      </c>
      <c r="E32" s="53" t="s">
        <v>93</v>
      </c>
      <c r="F32" s="53" t="s">
        <v>199</v>
      </c>
      <c r="G32" s="53" t="s">
        <v>5</v>
      </c>
      <c r="H32" s="54">
        <v>329.8702003599999</v>
      </c>
      <c r="I32" s="54">
        <v>-70.023708849999878</v>
      </c>
      <c r="J32" s="54">
        <v>259.84649151000002</v>
      </c>
      <c r="K32" s="56">
        <v>-21.227655233355524</v>
      </c>
      <c r="L32" s="52">
        <v>27.370370634105935</v>
      </c>
      <c r="M32" s="51">
        <v>47.64126413276427</v>
      </c>
      <c r="N32" s="51">
        <v>47.20792489718071</v>
      </c>
      <c r="O32" s="51">
        <v>19.837554263074775</v>
      </c>
      <c r="P32" s="54">
        <v>8.8999999999999996E-2</v>
      </c>
      <c r="Q32" s="54">
        <v>16.259799999999998</v>
      </c>
      <c r="R32" s="52">
        <v>0.02</v>
      </c>
      <c r="S32" s="52">
        <v>13.8</v>
      </c>
      <c r="T32" s="55">
        <v>-13.780000000000001</v>
      </c>
      <c r="U32" s="52">
        <v>3.4250991607702695E-2</v>
      </c>
      <c r="V32" s="52">
        <v>6.2729344180399309</v>
      </c>
      <c r="W32" s="53" t="s">
        <v>268</v>
      </c>
      <c r="X32" s="54">
        <v>-72.658071379999939</v>
      </c>
      <c r="Y32" s="54">
        <v>-70.023708849999878</v>
      </c>
      <c r="Z32" s="54">
        <v>33.507456910000187</v>
      </c>
      <c r="AA32" s="54">
        <v>30.873094379999845</v>
      </c>
      <c r="AB32" s="56">
        <v>-21.926003429403217</v>
      </c>
      <c r="AC32" s="56">
        <v>-21.227655233355524</v>
      </c>
      <c r="AD32" s="56">
        <v>37.112285893145305</v>
      </c>
      <c r="AE32" s="56">
        <v>33.632638154314584</v>
      </c>
      <c r="AF32" s="52">
        <v>27.370370634105935</v>
      </c>
      <c r="AG32" s="52">
        <v>47.64126413276427</v>
      </c>
      <c r="AH32" s="52">
        <v>27.827624950608019</v>
      </c>
      <c r="AI32" s="52">
        <v>47.20792489718071</v>
      </c>
      <c r="AJ32" s="54">
        <v>331.3785460900001</v>
      </c>
      <c r="AK32" s="54">
        <v>298.82508539999992</v>
      </c>
      <c r="AL32" s="54">
        <v>243.69633754000017</v>
      </c>
      <c r="AM32" s="54">
        <v>265.53884124000018</v>
      </c>
      <c r="AN32" s="54">
        <v>258.72047471000013</v>
      </c>
      <c r="AO32" s="60">
        <v>329.8702003599999</v>
      </c>
      <c r="AP32" s="59">
        <v>288.60283740999978</v>
      </c>
      <c r="AQ32" s="54">
        <v>244.76737422000036</v>
      </c>
      <c r="AR32" s="54">
        <v>242.6909413700003</v>
      </c>
      <c r="AS32" s="54">
        <v>259.84649151000002</v>
      </c>
      <c r="AT32" s="54">
        <v>90.286696449999809</v>
      </c>
      <c r="AU32" s="54">
        <v>91.79504218000001</v>
      </c>
      <c r="AV32" s="54">
        <v>102.01729016999998</v>
      </c>
      <c r="AW32" s="54">
        <v>100.94625349</v>
      </c>
      <c r="AX32" s="54">
        <v>123.79415336</v>
      </c>
      <c r="AY32" s="54">
        <v>91.79504218000001</v>
      </c>
      <c r="AZ32" s="54">
        <v>102.01729016999998</v>
      </c>
      <c r="BA32" s="54">
        <v>100.94625349</v>
      </c>
      <c r="BB32" s="54">
        <v>123.79415336</v>
      </c>
      <c r="BC32" s="54">
        <v>122.66813655999985</v>
      </c>
      <c r="BD32" s="54">
        <v>1.5083457300001979</v>
      </c>
      <c r="BE32" s="54">
        <v>10.222247990000129</v>
      </c>
      <c r="BF32" s="54">
        <v>-1.071036680000186</v>
      </c>
      <c r="BG32" s="54">
        <v>22.847899869999885</v>
      </c>
      <c r="BH32" s="54">
        <v>-1.1260167999998629</v>
      </c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</row>
    <row r="33" spans="1:85" x14ac:dyDescent="0.25">
      <c r="A33" s="48">
        <v>337</v>
      </c>
      <c r="B33" s="48">
        <v>2</v>
      </c>
      <c r="C33" s="48">
        <v>0</v>
      </c>
      <c r="D33" s="48">
        <v>0</v>
      </c>
      <c r="E33" s="48" t="s">
        <v>120</v>
      </c>
      <c r="F33" s="48" t="s">
        <v>109</v>
      </c>
      <c r="G33" s="48"/>
      <c r="H33" s="49">
        <v>788.52263532000006</v>
      </c>
      <c r="I33" s="49">
        <v>-210.59714721000003</v>
      </c>
      <c r="J33" s="49">
        <v>577.92548811000006</v>
      </c>
      <c r="K33" s="50">
        <v>-26.707812531536913</v>
      </c>
      <c r="L33" s="51">
        <v>34.81846338990394</v>
      </c>
      <c r="M33" s="51">
        <v>35.425025637739687</v>
      </c>
      <c r="N33" s="51">
        <v>33.750162234214272</v>
      </c>
      <c r="O33" s="51">
        <v>-1.0683011556896673</v>
      </c>
      <c r="P33" s="49"/>
      <c r="Q33" s="49"/>
      <c r="R33" s="51"/>
      <c r="S33" s="51"/>
      <c r="T33" s="51"/>
      <c r="U33" s="51"/>
      <c r="V33" s="51"/>
      <c r="W33" s="48"/>
      <c r="X33" s="49">
        <v>-158.21675668000006</v>
      </c>
      <c r="Y33" s="49">
        <v>-210.59714721000003</v>
      </c>
      <c r="Z33" s="49">
        <v>-69.821212770000216</v>
      </c>
      <c r="AA33" s="49">
        <v>-17.440822240000248</v>
      </c>
      <c r="AB33" s="50">
        <v>-21.77905882270522</v>
      </c>
      <c r="AC33" s="50">
        <v>-26.707812531536913</v>
      </c>
      <c r="AD33" s="50">
        <v>-25.431010810512056</v>
      </c>
      <c r="AE33" s="50">
        <v>-8.2077697421086064</v>
      </c>
      <c r="AF33" s="51">
        <v>34.81846338990394</v>
      </c>
      <c r="AG33" s="51">
        <v>35.425025637739687</v>
      </c>
      <c r="AH33" s="51">
        <v>26.948067506491576</v>
      </c>
      <c r="AI33" s="51">
        <v>33.750162234214272</v>
      </c>
      <c r="AJ33" s="49">
        <v>726.46278229000006</v>
      </c>
      <c r="AK33" s="49">
        <v>788.03168173999984</v>
      </c>
      <c r="AL33" s="49">
        <v>515.94517288999998</v>
      </c>
      <c r="AM33" s="49">
        <v>519.19242982999992</v>
      </c>
      <c r="AN33" s="49">
        <v>568.24602561000006</v>
      </c>
      <c r="AO33" s="49">
        <v>788.52263532000006</v>
      </c>
      <c r="AP33" s="49">
        <v>833.21618090000004</v>
      </c>
      <c r="AQ33" s="49">
        <v>485.51621482999991</v>
      </c>
      <c r="AR33" s="49">
        <v>512.19824847000007</v>
      </c>
      <c r="AS33" s="49">
        <v>577.92548811000006</v>
      </c>
      <c r="AT33" s="49">
        <v>274.55146509999997</v>
      </c>
      <c r="AU33" s="49">
        <v>212.49161207</v>
      </c>
      <c r="AV33" s="49">
        <v>167.3071129099998</v>
      </c>
      <c r="AW33" s="49">
        <v>197.73607096999984</v>
      </c>
      <c r="AX33" s="49">
        <v>204.73025232999976</v>
      </c>
      <c r="AY33" s="49">
        <v>212.49161207</v>
      </c>
      <c r="AZ33" s="49">
        <v>167.3071129099998</v>
      </c>
      <c r="BA33" s="49">
        <v>197.73607096999984</v>
      </c>
      <c r="BB33" s="49">
        <v>204.73025232999976</v>
      </c>
      <c r="BC33" s="49">
        <v>195.05078982999976</v>
      </c>
      <c r="BD33" s="49">
        <v>-62.059853029999971</v>
      </c>
      <c r="BE33" s="49">
        <v>-45.184499160000207</v>
      </c>
      <c r="BF33" s="49">
        <v>30.428958060000063</v>
      </c>
      <c r="BG33" s="49">
        <v>6.994181359999895</v>
      </c>
      <c r="BH33" s="49">
        <v>-9.6794624999999996</v>
      </c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</row>
    <row r="34" spans="1:85" x14ac:dyDescent="0.25">
      <c r="A34" s="53">
        <v>11</v>
      </c>
      <c r="B34" s="48">
        <v>2</v>
      </c>
      <c r="C34" s="53">
        <v>1</v>
      </c>
      <c r="D34" s="53">
        <v>1</v>
      </c>
      <c r="E34" s="53" t="s">
        <v>120</v>
      </c>
      <c r="F34" s="53" t="s">
        <v>1</v>
      </c>
      <c r="G34" s="53" t="s">
        <v>59</v>
      </c>
      <c r="H34" s="54">
        <v>7.5185980999999975</v>
      </c>
      <c r="I34" s="54">
        <v>2.4667583700000009</v>
      </c>
      <c r="J34" s="54">
        <v>9.9853564699999993</v>
      </c>
      <c r="K34" s="56">
        <v>32.808754201132274</v>
      </c>
      <c r="L34" s="52">
        <v>11.623903530632893</v>
      </c>
      <c r="M34" s="52">
        <v>48.656712302630503</v>
      </c>
      <c r="N34" s="51">
        <v>40.681147059740375</v>
      </c>
      <c r="O34" s="51">
        <v>29.057243529107481</v>
      </c>
      <c r="P34" s="54">
        <v>0</v>
      </c>
      <c r="Q34" s="54">
        <v>9.1999999999999993</v>
      </c>
      <c r="X34" s="54">
        <v>1.8219529199999991</v>
      </c>
      <c r="Y34" s="54">
        <v>2.4667583700000009</v>
      </c>
      <c r="Z34" s="54">
        <v>3.9845915800000027</v>
      </c>
      <c r="AA34" s="54">
        <v>3.3397861299999998</v>
      </c>
      <c r="AB34" s="56">
        <v>24.731223396611178</v>
      </c>
      <c r="AC34" s="56">
        <v>32.808754201132274</v>
      </c>
      <c r="AD34" s="56">
        <v>455.92661513454777</v>
      </c>
      <c r="AE34" s="56">
        <v>462.3364155243018</v>
      </c>
      <c r="AF34" s="52">
        <v>11.623903530632893</v>
      </c>
      <c r="AG34" s="52">
        <v>48.656712302630503</v>
      </c>
      <c r="AH34" s="52">
        <v>9.6077940380933562</v>
      </c>
      <c r="AI34" s="52">
        <v>40.681147059740383</v>
      </c>
      <c r="AJ34" s="54">
        <v>7.3670149300000007</v>
      </c>
      <c r="AK34" s="54">
        <v>7.9419012599999999</v>
      </c>
      <c r="AL34" s="54">
        <v>7.5047135499999991</v>
      </c>
      <c r="AM34" s="54">
        <v>9.6095366799999997</v>
      </c>
      <c r="AN34" s="54">
        <v>9.1889678499999992</v>
      </c>
      <c r="AO34" s="54">
        <v>7.5185980999999975</v>
      </c>
      <c r="AP34" s="54">
        <v>6.7613262399999989</v>
      </c>
      <c r="AQ34" s="54">
        <v>6.4735296099999973</v>
      </c>
      <c r="AR34" s="54">
        <v>7.6851209699999989</v>
      </c>
      <c r="AS34" s="54">
        <v>9.9853564699999993</v>
      </c>
      <c r="AT34" s="54">
        <v>0.87395458999999731</v>
      </c>
      <c r="AU34" s="54">
        <v>0.72237142000000021</v>
      </c>
      <c r="AV34" s="54">
        <v>1.90294623</v>
      </c>
      <c r="AW34" s="54">
        <v>2.93413046</v>
      </c>
      <c r="AX34" s="54">
        <v>4.8585461700000003</v>
      </c>
      <c r="AY34" s="54">
        <v>0.72237142000000021</v>
      </c>
      <c r="AZ34" s="54">
        <v>1.90294623</v>
      </c>
      <c r="BA34" s="54">
        <v>2.93413046</v>
      </c>
      <c r="BB34" s="54">
        <v>4.8585461700000003</v>
      </c>
      <c r="BC34" s="54">
        <v>4.0621575500000002</v>
      </c>
      <c r="BD34" s="54">
        <v>-0.15158316999999713</v>
      </c>
      <c r="BE34" s="54">
        <v>1.1805750200000005</v>
      </c>
      <c r="BF34" s="54">
        <v>1.0311839400000014</v>
      </c>
      <c r="BG34" s="54">
        <v>1.924415710000001</v>
      </c>
      <c r="BH34" s="54">
        <v>-0.79638861999999921</v>
      </c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</row>
    <row r="35" spans="1:85" x14ac:dyDescent="0.25">
      <c r="A35" s="53">
        <v>18</v>
      </c>
      <c r="B35" s="48">
        <v>2</v>
      </c>
      <c r="C35" s="53">
        <v>2</v>
      </c>
      <c r="D35" s="53">
        <v>1</v>
      </c>
      <c r="E35" s="53" t="s">
        <v>120</v>
      </c>
      <c r="F35" s="53" t="s">
        <v>94</v>
      </c>
      <c r="G35" s="53" t="s">
        <v>65</v>
      </c>
      <c r="H35" s="54">
        <v>106.98173626000005</v>
      </c>
      <c r="I35" s="54">
        <v>-86.742314180000051</v>
      </c>
      <c r="J35" s="54">
        <v>20.239422079999994</v>
      </c>
      <c r="K35" s="56">
        <v>-81.081423065698161</v>
      </c>
      <c r="L35" s="52">
        <v>114.43729295294203</v>
      </c>
      <c r="M35" s="52">
        <v>35.991682130085813</v>
      </c>
      <c r="N35" s="51">
        <v>31.445457804297149</v>
      </c>
      <c r="O35" s="51">
        <v>-82.991835148644881</v>
      </c>
      <c r="P35" s="54">
        <v>3.0000000000000001E-3</v>
      </c>
      <c r="Q35" s="54">
        <v>16</v>
      </c>
      <c r="X35" s="54">
        <v>-27.332570029999996</v>
      </c>
      <c r="Y35" s="54">
        <v>-86.742314180000051</v>
      </c>
      <c r="Z35" s="54">
        <v>-115.14249447000006</v>
      </c>
      <c r="AA35" s="54">
        <v>-55.732750320000001</v>
      </c>
      <c r="AB35" s="56">
        <v>-58.588378937988374</v>
      </c>
      <c r="AC35" s="56">
        <v>-81.081423065698161</v>
      </c>
      <c r="AD35" s="56">
        <v>-94.049916860118628</v>
      </c>
      <c r="AE35" s="56">
        <v>-89.75092889660435</v>
      </c>
      <c r="AF35" s="52">
        <v>114.43729295294203</v>
      </c>
      <c r="AG35" s="52">
        <v>35.991682130085813</v>
      </c>
      <c r="AH35" s="52">
        <v>58.044607818930885</v>
      </c>
      <c r="AI35" s="52">
        <v>31.445457804297146</v>
      </c>
      <c r="AJ35" s="54">
        <v>46.65186258</v>
      </c>
      <c r="AK35" s="54">
        <v>46.617277039999991</v>
      </c>
      <c r="AL35" s="54">
        <v>18.977371399999996</v>
      </c>
      <c r="AM35" s="54">
        <v>25.71275764</v>
      </c>
      <c r="AN35" s="54">
        <v>19.31929255</v>
      </c>
      <c r="AO35" s="59">
        <v>106.98173626000005</v>
      </c>
      <c r="AP35" s="59">
        <v>105.18252868000005</v>
      </c>
      <c r="AQ35" s="59">
        <v>20.607746870000003</v>
      </c>
      <c r="AR35" s="54">
        <v>20.329751350000016</v>
      </c>
      <c r="AS35" s="54">
        <v>20.239422079999994</v>
      </c>
      <c r="AT35" s="54">
        <v>122.42700293000006</v>
      </c>
      <c r="AU35" s="54">
        <v>62.097129250000002</v>
      </c>
      <c r="AV35" s="54">
        <v>3.5318776099999996</v>
      </c>
      <c r="AW35" s="54">
        <v>1.9015021400000005</v>
      </c>
      <c r="AX35" s="54">
        <v>7.2845084599999996</v>
      </c>
      <c r="AY35" s="54">
        <v>62.097129250000002</v>
      </c>
      <c r="AZ35" s="54">
        <v>3.5318776099999996</v>
      </c>
      <c r="BA35" s="54">
        <v>1.9015021400000005</v>
      </c>
      <c r="BB35" s="54">
        <v>7.2845084599999996</v>
      </c>
      <c r="BC35" s="54">
        <v>6.3643789299999982</v>
      </c>
      <c r="BD35" s="54">
        <v>-60.329873680000048</v>
      </c>
      <c r="BE35" s="54">
        <v>-58.565251640000064</v>
      </c>
      <c r="BF35" s="54">
        <v>-1.6303754700000099</v>
      </c>
      <c r="BG35" s="54">
        <v>5.383006289999984</v>
      </c>
      <c r="BH35" s="54">
        <v>-0.92012952999999376</v>
      </c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</row>
    <row r="36" spans="1:85" x14ac:dyDescent="0.25">
      <c r="A36" s="48">
        <v>50</v>
      </c>
      <c r="B36" s="48">
        <v>2</v>
      </c>
      <c r="C36" s="48">
        <v>3</v>
      </c>
      <c r="D36" s="48">
        <v>0</v>
      </c>
      <c r="E36" s="48" t="s">
        <v>120</v>
      </c>
      <c r="F36" s="48" t="s">
        <v>105</v>
      </c>
      <c r="G36" s="48"/>
      <c r="H36" s="49">
        <v>15.046934879999995</v>
      </c>
      <c r="I36" s="49">
        <v>-6.2394720399999937</v>
      </c>
      <c r="J36" s="49">
        <v>8.8074628400000012</v>
      </c>
      <c r="K36" s="50">
        <v>-41.466731196486684</v>
      </c>
      <c r="L36" s="51">
        <v>17.318735481893697</v>
      </c>
      <c r="M36" s="51">
        <v>97.345955989295973</v>
      </c>
      <c r="N36" s="51">
        <v>75.2366751966903</v>
      </c>
      <c r="O36" s="51">
        <v>57.917939714796603</v>
      </c>
      <c r="P36" s="49"/>
      <c r="Q36" s="49"/>
      <c r="R36" s="51"/>
      <c r="S36" s="51"/>
      <c r="T36" s="51"/>
      <c r="U36" s="51"/>
      <c r="V36" s="51"/>
      <c r="W36" s="48"/>
      <c r="X36" s="49">
        <v>-12.197125769999998</v>
      </c>
      <c r="Y36" s="49">
        <v>-6.2394720399999937</v>
      </c>
      <c r="Z36" s="49">
        <v>5.9677700500000004</v>
      </c>
      <c r="AA36" s="49">
        <v>1.0116319999996572E-2</v>
      </c>
      <c r="AB36" s="50">
        <v>-64.002307465875035</v>
      </c>
      <c r="AC36" s="50">
        <v>-41.466731196486684</v>
      </c>
      <c r="AD36" s="50">
        <v>229.00652676481664</v>
      </c>
      <c r="AE36" s="50">
        <v>0.15289936088678235</v>
      </c>
      <c r="AF36" s="51">
        <v>17.318735481893697</v>
      </c>
      <c r="AG36" s="51">
        <v>97.345955989295973</v>
      </c>
      <c r="AH36" s="51">
        <v>43.971253566028615</v>
      </c>
      <c r="AI36" s="51">
        <v>75.2366751966903</v>
      </c>
      <c r="AJ36" s="49">
        <v>19.05732192</v>
      </c>
      <c r="AK36" s="49">
        <v>5.7968135999999992</v>
      </c>
      <c r="AL36" s="49">
        <v>8.1080267700000004</v>
      </c>
      <c r="AM36" s="49">
        <v>7.9969843800000007</v>
      </c>
      <c r="AN36" s="49">
        <v>6.8601961500000002</v>
      </c>
      <c r="AO36" s="49">
        <v>15.046934879999995</v>
      </c>
      <c r="AP36" s="49">
        <v>6.4990980300000016</v>
      </c>
      <c r="AQ36" s="49">
        <v>6.0693655200000016</v>
      </c>
      <c r="AR36" s="49">
        <v>7.3759781899999997</v>
      </c>
      <c r="AS36" s="49">
        <v>8.8074628400000012</v>
      </c>
      <c r="AT36" s="49">
        <v>2.6059388499999976</v>
      </c>
      <c r="AU36" s="49">
        <v>6.6163258900000006</v>
      </c>
      <c r="AV36" s="49">
        <v>5.9140414599999991</v>
      </c>
      <c r="AW36" s="49">
        <v>7.952702709999997</v>
      </c>
      <c r="AX36" s="49">
        <v>8.573708899999998</v>
      </c>
      <c r="AY36" s="49">
        <v>6.6163258900000006</v>
      </c>
      <c r="AZ36" s="49">
        <v>5.9140414599999991</v>
      </c>
      <c r="BA36" s="49">
        <v>7.952702709999997</v>
      </c>
      <c r="BB36" s="49">
        <v>8.573708899999998</v>
      </c>
      <c r="BC36" s="49">
        <v>6.6264422099999969</v>
      </c>
      <c r="BD36" s="49">
        <v>4.010387040000003</v>
      </c>
      <c r="BE36" s="49">
        <v>-0.70228443000000151</v>
      </c>
      <c r="BF36" s="49">
        <v>2.0386612499999983</v>
      </c>
      <c r="BG36" s="49">
        <v>0.62100619000000135</v>
      </c>
      <c r="BH36" s="49">
        <v>-1.9472666900000013</v>
      </c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</row>
    <row r="37" spans="1:85" x14ac:dyDescent="0.25">
      <c r="A37" s="53">
        <v>25</v>
      </c>
      <c r="B37" s="48">
        <v>2</v>
      </c>
      <c r="C37" s="53">
        <v>3</v>
      </c>
      <c r="D37" s="53">
        <v>1</v>
      </c>
      <c r="E37" s="53" t="s">
        <v>120</v>
      </c>
      <c r="F37" s="53" t="s">
        <v>36</v>
      </c>
      <c r="G37" s="53" t="s">
        <v>62</v>
      </c>
      <c r="H37" s="54">
        <v>0</v>
      </c>
      <c r="I37" s="54">
        <v>0.24819842000000003</v>
      </c>
      <c r="J37" s="54">
        <v>0.24819842000000003</v>
      </c>
      <c r="K37" s="56">
        <v>0</v>
      </c>
      <c r="L37" s="52" t="s">
        <v>240</v>
      </c>
      <c r="M37" s="52" t="s">
        <v>240</v>
      </c>
      <c r="N37" s="51">
        <v>-21.423351526572969</v>
      </c>
      <c r="O37" s="51" t="s">
        <v>240</v>
      </c>
      <c r="X37" s="54">
        <v>0.195026</v>
      </c>
      <c r="Y37" s="54">
        <v>0.24819842000000003</v>
      </c>
      <c r="Z37" s="54">
        <v>0</v>
      </c>
      <c r="AA37" s="54">
        <v>-5.3172419999999998E-2</v>
      </c>
      <c r="AB37" s="56" t="s">
        <v>240</v>
      </c>
      <c r="AC37" s="56" t="s">
        <v>240</v>
      </c>
      <c r="AD37" s="56" t="s">
        <v>240</v>
      </c>
      <c r="AE37" s="56" t="s">
        <v>240</v>
      </c>
      <c r="AF37" s="52" t="s">
        <v>240</v>
      </c>
      <c r="AG37" s="52">
        <v>0</v>
      </c>
      <c r="AH37" s="52" t="s">
        <v>240</v>
      </c>
      <c r="AI37" s="52">
        <v>-21.423351526572969</v>
      </c>
      <c r="AJ37" s="54">
        <v>0</v>
      </c>
      <c r="AK37" s="54">
        <v>0</v>
      </c>
      <c r="AL37" s="54">
        <v>0</v>
      </c>
      <c r="AM37" s="54">
        <v>0</v>
      </c>
      <c r="AN37" s="54">
        <v>0.195026</v>
      </c>
      <c r="AO37" s="54">
        <v>0</v>
      </c>
      <c r="AP37" s="54">
        <v>0</v>
      </c>
      <c r="AQ37" s="54">
        <v>0</v>
      </c>
      <c r="AR37" s="54">
        <v>0</v>
      </c>
      <c r="AS37" s="54">
        <v>0.24819842000000003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  <c r="BB37" s="54">
        <v>0</v>
      </c>
      <c r="BC37" s="54">
        <v>-5.3172419999999998E-2</v>
      </c>
      <c r="BD37" s="54">
        <v>0</v>
      </c>
      <c r="BE37" s="54">
        <v>0</v>
      </c>
      <c r="BF37" s="54">
        <v>0</v>
      </c>
      <c r="BG37" s="54">
        <v>0</v>
      </c>
      <c r="BH37" s="54">
        <v>-5.317242000000004E-2</v>
      </c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</row>
    <row r="38" spans="1:85" x14ac:dyDescent="0.25">
      <c r="A38" s="53">
        <v>31</v>
      </c>
      <c r="B38" s="48">
        <v>2</v>
      </c>
      <c r="C38" s="53">
        <v>3</v>
      </c>
      <c r="D38" s="53">
        <v>2</v>
      </c>
      <c r="E38" s="53" t="s">
        <v>120</v>
      </c>
      <c r="F38" s="53" t="s">
        <v>36</v>
      </c>
      <c r="G38" s="53" t="s">
        <v>37</v>
      </c>
      <c r="H38" s="54">
        <v>2.2372000000000001E-4</v>
      </c>
      <c r="I38" s="54">
        <v>3.8630342000000009</v>
      </c>
      <c r="J38" s="54">
        <v>3.863257920000001</v>
      </c>
      <c r="K38" s="58">
        <v>1726727.2483461474</v>
      </c>
      <c r="L38" s="52">
        <v>0</v>
      </c>
      <c r="M38" s="52">
        <v>60.218822252488899</v>
      </c>
      <c r="N38" s="51">
        <v>55.46512255645618</v>
      </c>
      <c r="O38" s="51">
        <v>55.46512255645618</v>
      </c>
      <c r="P38" s="54">
        <v>0</v>
      </c>
      <c r="Q38" s="54">
        <v>3.2229999999999999</v>
      </c>
      <c r="X38" s="54">
        <v>3.6736102399999999</v>
      </c>
      <c r="Y38" s="54">
        <v>3.8630342000000009</v>
      </c>
      <c r="Z38" s="54">
        <v>2.3264084200000004</v>
      </c>
      <c r="AA38" s="54">
        <v>2.1369844600000003</v>
      </c>
      <c r="AB38" s="56">
        <v>61226.837333333329</v>
      </c>
      <c r="AC38" s="56">
        <v>1726727.2483461474</v>
      </c>
      <c r="AD38" s="56" t="s">
        <v>240</v>
      </c>
      <c r="AE38" s="56">
        <v>36995.859965237141</v>
      </c>
      <c r="AF38" s="52">
        <v>0</v>
      </c>
      <c r="AG38" s="52">
        <v>60.218822252488899</v>
      </c>
      <c r="AH38" s="52">
        <v>2581.9238333631329</v>
      </c>
      <c r="AI38" s="52">
        <v>55.46512255645618</v>
      </c>
      <c r="AJ38" s="54">
        <v>6.0000000000000001E-3</v>
      </c>
      <c r="AK38" s="54">
        <v>2.9413399</v>
      </c>
      <c r="AL38" s="54">
        <v>4.3709625000000001</v>
      </c>
      <c r="AM38" s="54">
        <v>4.7873606400000002</v>
      </c>
      <c r="AN38" s="54">
        <v>3.6796102399999997</v>
      </c>
      <c r="AO38" s="54">
        <v>2.2372000000000001E-4</v>
      </c>
      <c r="AP38" s="54">
        <v>2.9727435200000021</v>
      </c>
      <c r="AQ38" s="54">
        <v>3.0160675400000012</v>
      </c>
      <c r="AR38" s="54">
        <v>3.7902198400000002</v>
      </c>
      <c r="AS38" s="54">
        <v>3.863257920000001</v>
      </c>
      <c r="AT38" s="54">
        <v>0</v>
      </c>
      <c r="AU38" s="54">
        <v>5.7762800000000008E-3</v>
      </c>
      <c r="AV38" s="54">
        <v>-2.5627340000000012E-2</v>
      </c>
      <c r="AW38" s="54">
        <v>1.3292676199999995</v>
      </c>
      <c r="AX38" s="54">
        <v>2.3264084200000004</v>
      </c>
      <c r="AY38" s="54">
        <v>5.7762800000000008E-3</v>
      </c>
      <c r="AZ38" s="54">
        <v>-2.5627340000000012E-2</v>
      </c>
      <c r="BA38" s="54">
        <v>1.3292676199999995</v>
      </c>
      <c r="BB38" s="54">
        <v>2.3264084200000004</v>
      </c>
      <c r="BC38" s="54">
        <v>2.1427607400000004</v>
      </c>
      <c r="BD38" s="54">
        <v>5.77628E-3</v>
      </c>
      <c r="BE38" s="54">
        <v>-3.1403620000001978E-2</v>
      </c>
      <c r="BF38" s="54">
        <v>1.3548949599999986</v>
      </c>
      <c r="BG38" s="54">
        <v>0.99714080000000027</v>
      </c>
      <c r="BH38" s="54">
        <v>-0.18364768000000109</v>
      </c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</row>
    <row r="39" spans="1:85" x14ac:dyDescent="0.25">
      <c r="A39" s="53">
        <v>37</v>
      </c>
      <c r="B39" s="48">
        <v>2</v>
      </c>
      <c r="C39" s="53">
        <v>3</v>
      </c>
      <c r="D39" s="53">
        <v>3</v>
      </c>
      <c r="E39" s="53" t="s">
        <v>120</v>
      </c>
      <c r="F39" s="53" t="s">
        <v>36</v>
      </c>
      <c r="G39" s="53" t="s">
        <v>58</v>
      </c>
      <c r="H39" s="54">
        <v>0</v>
      </c>
      <c r="I39" s="54">
        <v>0.73968579999999995</v>
      </c>
      <c r="J39" s="54">
        <v>0.73968579999999995</v>
      </c>
      <c r="K39" s="56" t="s">
        <v>240</v>
      </c>
      <c r="L39" s="52" t="s">
        <v>240</v>
      </c>
      <c r="M39" s="52">
        <v>31.668040673485958</v>
      </c>
      <c r="N39" s="51">
        <v>24.285570981624904</v>
      </c>
      <c r="O39" s="51" t="s">
        <v>240</v>
      </c>
      <c r="P39" s="54">
        <v>0</v>
      </c>
      <c r="Q39" s="54">
        <v>0</v>
      </c>
      <c r="X39" s="54">
        <v>0.68507871999999992</v>
      </c>
      <c r="Y39" s="54">
        <v>0.73968579999999995</v>
      </c>
      <c r="Z39" s="54">
        <v>0.23424400000000001</v>
      </c>
      <c r="AA39" s="54">
        <v>0.17963692000000001</v>
      </c>
      <c r="AB39" s="56" t="s">
        <v>240</v>
      </c>
      <c r="AC39" s="56" t="s">
        <v>240</v>
      </c>
      <c r="AD39" s="56" t="s">
        <v>240</v>
      </c>
      <c r="AE39" s="56" t="s">
        <v>240</v>
      </c>
      <c r="AF39" s="52" t="s">
        <v>240</v>
      </c>
      <c r="AG39" s="52">
        <v>31.668040673485958</v>
      </c>
      <c r="AH39" s="52" t="s">
        <v>240</v>
      </c>
      <c r="AI39" s="52">
        <v>24.285570981624904</v>
      </c>
      <c r="AJ39" s="54">
        <v>0</v>
      </c>
      <c r="AK39" s="54">
        <v>0</v>
      </c>
      <c r="AL39" s="54">
        <v>0.75685250999999998</v>
      </c>
      <c r="AM39" s="54">
        <v>0.66436209000000002</v>
      </c>
      <c r="AN39" s="54">
        <v>0.68507871999999992</v>
      </c>
      <c r="AO39" s="54">
        <v>0</v>
      </c>
      <c r="AP39" s="54">
        <v>0</v>
      </c>
      <c r="AQ39" s="54">
        <v>0.52587088000000004</v>
      </c>
      <c r="AR39" s="54">
        <v>0.66109971999999984</v>
      </c>
      <c r="AS39" s="54">
        <v>0.73968579999999995</v>
      </c>
      <c r="AT39" s="54">
        <v>0</v>
      </c>
      <c r="AU39" s="54">
        <v>0</v>
      </c>
      <c r="AV39" s="54">
        <v>0</v>
      </c>
      <c r="AW39" s="54">
        <v>0.23098199999999999</v>
      </c>
      <c r="AX39" s="54">
        <v>0.23424400000000001</v>
      </c>
      <c r="AY39" s="54">
        <v>0</v>
      </c>
      <c r="AZ39" s="54">
        <v>0</v>
      </c>
      <c r="BA39" s="54">
        <v>0.23098199999999999</v>
      </c>
      <c r="BB39" s="54">
        <v>0.23424400000000001</v>
      </c>
      <c r="BC39" s="54">
        <v>0.17963692000000001</v>
      </c>
      <c r="BD39" s="54">
        <v>0</v>
      </c>
      <c r="BE39" s="54">
        <v>0</v>
      </c>
      <c r="BF39" s="54">
        <v>0.23098162999999999</v>
      </c>
      <c r="BG39" s="54">
        <v>3.2623700000001116E-3</v>
      </c>
      <c r="BH39" s="54">
        <v>-5.4607079999999961E-2</v>
      </c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</row>
    <row r="40" spans="1:85" x14ac:dyDescent="0.25">
      <c r="A40" s="53">
        <v>43</v>
      </c>
      <c r="B40" s="48">
        <v>2</v>
      </c>
      <c r="C40" s="53">
        <v>3</v>
      </c>
      <c r="D40" s="53">
        <v>4</v>
      </c>
      <c r="E40" s="53" t="s">
        <v>120</v>
      </c>
      <c r="F40" s="53" t="s">
        <v>36</v>
      </c>
      <c r="G40" s="53" t="s">
        <v>60</v>
      </c>
      <c r="H40" s="54">
        <v>15.046711159999994</v>
      </c>
      <c r="I40" s="54">
        <v>-11.090390459999993</v>
      </c>
      <c r="J40" s="54">
        <v>3.9563207</v>
      </c>
      <c r="K40" s="56">
        <v>-73.706408942590471</v>
      </c>
      <c r="L40" s="52">
        <v>17.318992983181573</v>
      </c>
      <c r="M40" s="52">
        <v>151.98607332312571</v>
      </c>
      <c r="N40" s="51">
        <v>110.13305796974447</v>
      </c>
      <c r="O40" s="51">
        <v>92.814064986562897</v>
      </c>
      <c r="P40" s="54">
        <v>0</v>
      </c>
      <c r="Q40" s="54">
        <v>2.3734000000000002</v>
      </c>
      <c r="X40" s="54">
        <v>-16.75084073</v>
      </c>
      <c r="Y40" s="54">
        <v>-11.090390459999993</v>
      </c>
      <c r="Z40" s="54">
        <v>3.4071176300000028</v>
      </c>
      <c r="AA40" s="54">
        <v>-2.2533326400000013</v>
      </c>
      <c r="AB40" s="56">
        <v>-87.924821176923345</v>
      </c>
      <c r="AC40" s="56">
        <v>-73.706408942590471</v>
      </c>
      <c r="AD40" s="56">
        <v>130.74434306085138</v>
      </c>
      <c r="AE40" s="56">
        <v>-34.086918228271202</v>
      </c>
      <c r="AF40" s="52">
        <v>17.318992983181573</v>
      </c>
      <c r="AG40" s="52">
        <v>151.98607332312571</v>
      </c>
      <c r="AH40" s="52">
        <v>43.933518359636032</v>
      </c>
      <c r="AI40" s="52">
        <v>110.13305796974447</v>
      </c>
      <c r="AJ40" s="54">
        <v>19.051321919999999</v>
      </c>
      <c r="AK40" s="54">
        <v>2.8554737000000001</v>
      </c>
      <c r="AL40" s="54">
        <v>2.98021176</v>
      </c>
      <c r="AM40" s="54">
        <v>2.54526165</v>
      </c>
      <c r="AN40" s="54">
        <v>2.3004811899999997</v>
      </c>
      <c r="AO40" s="54">
        <v>15.046711159999994</v>
      </c>
      <c r="AP40" s="54">
        <v>3.5263545099999991</v>
      </c>
      <c r="AQ40" s="54">
        <v>2.5274270999999997</v>
      </c>
      <c r="AR40" s="54">
        <v>2.9246586299999997</v>
      </c>
      <c r="AS40" s="54">
        <v>3.9563207</v>
      </c>
      <c r="AT40" s="54">
        <v>2.6059388499999976</v>
      </c>
      <c r="AU40" s="54">
        <v>6.6105496100000014</v>
      </c>
      <c r="AV40" s="54">
        <v>5.9396692000000009</v>
      </c>
      <c r="AW40" s="54">
        <v>6.3924534599999996</v>
      </c>
      <c r="AX40" s="54">
        <v>6.0130564800000004</v>
      </c>
      <c r="AY40" s="54">
        <v>6.6105496100000014</v>
      </c>
      <c r="AZ40" s="54">
        <v>5.9396692000000009</v>
      </c>
      <c r="BA40" s="54">
        <v>6.3924534599999996</v>
      </c>
      <c r="BB40" s="54">
        <v>6.0130564800000004</v>
      </c>
      <c r="BC40" s="54">
        <v>4.3572169699999996</v>
      </c>
      <c r="BD40" s="54">
        <v>4.0046107600000038</v>
      </c>
      <c r="BE40" s="54">
        <v>-0.67088080999999911</v>
      </c>
      <c r="BF40" s="54">
        <v>0.45278466000000017</v>
      </c>
      <c r="BG40" s="54">
        <v>-0.37939697999999999</v>
      </c>
      <c r="BH40" s="54">
        <v>-1.6558395100000003</v>
      </c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</row>
    <row r="41" spans="1:85" x14ac:dyDescent="0.25">
      <c r="A41" s="48">
        <v>148</v>
      </c>
      <c r="B41" s="48">
        <v>2</v>
      </c>
      <c r="C41" s="48">
        <v>4</v>
      </c>
      <c r="D41" s="48">
        <v>0</v>
      </c>
      <c r="E41" s="48" t="s">
        <v>120</v>
      </c>
      <c r="F41" s="48" t="s">
        <v>106</v>
      </c>
      <c r="G41" s="48"/>
      <c r="H41" s="49">
        <v>404.01845792000006</v>
      </c>
      <c r="I41" s="49">
        <v>-212.01502777000007</v>
      </c>
      <c r="J41" s="49">
        <v>192.00343015000001</v>
      </c>
      <c r="K41" s="50">
        <v>-52.476569724440978</v>
      </c>
      <c r="L41" s="51">
        <v>15.843431089644605</v>
      </c>
      <c r="M41" s="51">
        <v>35.14884135000959</v>
      </c>
      <c r="N41" s="51">
        <v>37.912274428186819</v>
      </c>
      <c r="O41" s="51">
        <v>22.068843338542216</v>
      </c>
      <c r="P41" s="49"/>
      <c r="Q41" s="49"/>
      <c r="R41" s="51"/>
      <c r="S41" s="51"/>
      <c r="T41" s="51"/>
      <c r="U41" s="51"/>
      <c r="V41" s="51"/>
      <c r="W41" s="48"/>
      <c r="X41" s="49">
        <v>-199.65288899000004</v>
      </c>
      <c r="Y41" s="49">
        <v>-212.01502777000007</v>
      </c>
      <c r="Z41" s="49">
        <v>3.4765950799999832</v>
      </c>
      <c r="AA41" s="49">
        <v>15.838733860000014</v>
      </c>
      <c r="AB41" s="50">
        <v>-50.29518837157336</v>
      </c>
      <c r="AC41" s="50">
        <v>-52.476569724440978</v>
      </c>
      <c r="AD41" s="50">
        <v>5.4312984171496437</v>
      </c>
      <c r="AE41" s="50">
        <v>27.80963011715556</v>
      </c>
      <c r="AF41" s="51">
        <v>15.843431089644605</v>
      </c>
      <c r="AG41" s="51">
        <v>35.14884135000959</v>
      </c>
      <c r="AH41" s="51">
        <v>14.096913735876271</v>
      </c>
      <c r="AI41" s="51">
        <v>37.912274428186819</v>
      </c>
      <c r="AJ41" s="49">
        <v>396.96220544000005</v>
      </c>
      <c r="AK41" s="49">
        <v>426.81690006999992</v>
      </c>
      <c r="AL41" s="49">
        <v>205.51932722000004</v>
      </c>
      <c r="AM41" s="49">
        <v>173.23337433999998</v>
      </c>
      <c r="AN41" s="49">
        <v>197.30931645000001</v>
      </c>
      <c r="AO41" s="49">
        <v>404.01845792000006</v>
      </c>
      <c r="AP41" s="60">
        <v>430.86188257999999</v>
      </c>
      <c r="AQ41" s="60">
        <v>192.16680104999995</v>
      </c>
      <c r="AR41" s="49">
        <v>172.00807044000001</v>
      </c>
      <c r="AS41" s="49">
        <v>192.00343015000001</v>
      </c>
      <c r="AT41" s="49">
        <v>64.010385970000002</v>
      </c>
      <c r="AU41" s="49">
        <v>56.954133489999982</v>
      </c>
      <c r="AV41" s="49">
        <v>52.909150979999929</v>
      </c>
      <c r="AW41" s="49">
        <v>66.261677150000011</v>
      </c>
      <c r="AX41" s="49">
        <v>67.486981049999983</v>
      </c>
      <c r="AY41" s="49">
        <v>56.954133489999982</v>
      </c>
      <c r="AZ41" s="49">
        <v>52.909150979999929</v>
      </c>
      <c r="BA41" s="49">
        <v>66.261677150000011</v>
      </c>
      <c r="BB41" s="49">
        <v>67.486981049999983</v>
      </c>
      <c r="BC41" s="49">
        <v>72.792867349999995</v>
      </c>
      <c r="BD41" s="49">
        <v>-7.056252480000019</v>
      </c>
      <c r="BE41" s="49">
        <v>-4.0449825100000503</v>
      </c>
      <c r="BF41" s="49">
        <v>13.352526170000075</v>
      </c>
      <c r="BG41" s="49">
        <v>1.2253038999999761</v>
      </c>
      <c r="BH41" s="49">
        <v>5.3058863000000116</v>
      </c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</row>
    <row r="42" spans="1:85" x14ac:dyDescent="0.25">
      <c r="A42" s="53">
        <v>57</v>
      </c>
      <c r="B42" s="48">
        <v>2</v>
      </c>
      <c r="C42" s="53">
        <v>4</v>
      </c>
      <c r="D42" s="53">
        <v>1</v>
      </c>
      <c r="E42" s="53" t="s">
        <v>120</v>
      </c>
      <c r="F42" s="53" t="s">
        <v>119</v>
      </c>
      <c r="G42" s="53" t="s">
        <v>38</v>
      </c>
      <c r="H42" s="54">
        <v>20.261254359999992</v>
      </c>
      <c r="I42" s="54">
        <v>-6.2284370899999901</v>
      </c>
      <c r="J42" s="54">
        <v>14.032817270000001</v>
      </c>
      <c r="K42" s="56">
        <v>-30.740629278591179</v>
      </c>
      <c r="L42" s="52">
        <v>44.026708719528621</v>
      </c>
      <c r="M42" s="52">
        <v>52.758217523629156</v>
      </c>
      <c r="N42" s="51">
        <v>36.291637324227771</v>
      </c>
      <c r="O42" s="51">
        <v>-7.7350713953008494</v>
      </c>
      <c r="Q42" s="54">
        <v>4</v>
      </c>
      <c r="X42" s="54">
        <v>-9.8016958700000032</v>
      </c>
      <c r="Y42" s="54">
        <v>-6.2284370899999901</v>
      </c>
      <c r="Z42" s="54">
        <v>-1.5168991799999885</v>
      </c>
      <c r="AA42" s="54">
        <v>-5.0901579600000009</v>
      </c>
      <c r="AB42" s="56">
        <v>-45.538897968788447</v>
      </c>
      <c r="AC42" s="56">
        <v>-30.740629278591179</v>
      </c>
      <c r="AD42" s="56">
        <v>-17.004903333848809</v>
      </c>
      <c r="AE42" s="56">
        <v>-49.98732585642319</v>
      </c>
      <c r="AF42" s="52">
        <v>44.026708719528621</v>
      </c>
      <c r="AG42" s="52">
        <v>52.758217523629156</v>
      </c>
      <c r="AH42" s="52">
        <v>50.257979733491709</v>
      </c>
      <c r="AI42" s="52">
        <v>36.291637324227764</v>
      </c>
      <c r="AJ42" s="54">
        <v>21.523788030000006</v>
      </c>
      <c r="AK42" s="54">
        <v>20.508681400000004</v>
      </c>
      <c r="AL42" s="54">
        <v>12.289930780000001</v>
      </c>
      <c r="AM42" s="54">
        <v>10.974612699999998</v>
      </c>
      <c r="AN42" s="54">
        <v>11.722092160000003</v>
      </c>
      <c r="AO42" s="54">
        <v>20.261254359999992</v>
      </c>
      <c r="AP42" s="60">
        <v>21.786922730000008</v>
      </c>
      <c r="AQ42" s="60">
        <v>12.23193292999999</v>
      </c>
      <c r="AR42" s="54">
        <v>12.5338023</v>
      </c>
      <c r="AS42" s="54">
        <v>14.032817270000001</v>
      </c>
      <c r="AT42" s="54">
        <v>8.9203634399999885</v>
      </c>
      <c r="AU42" s="54">
        <v>10.182897110000001</v>
      </c>
      <c r="AV42" s="54">
        <v>8.9046554900000014</v>
      </c>
      <c r="AW42" s="54">
        <v>8.9626533899999998</v>
      </c>
      <c r="AX42" s="54">
        <v>7.4034642599999998</v>
      </c>
      <c r="AY42" s="54">
        <v>10.182897110000001</v>
      </c>
      <c r="AZ42" s="54">
        <v>8.9046554900000014</v>
      </c>
      <c r="BA42" s="54">
        <v>8.9626533899999998</v>
      </c>
      <c r="BB42" s="54">
        <v>7.4034642599999998</v>
      </c>
      <c r="BC42" s="54">
        <v>5.0927391500000008</v>
      </c>
      <c r="BD42" s="54">
        <v>1.2625336700000129</v>
      </c>
      <c r="BE42" s="54">
        <v>-1.2782413300000057</v>
      </c>
      <c r="BF42" s="54">
        <v>5.79978500000108E-2</v>
      </c>
      <c r="BG42" s="54">
        <v>-1.5591896000000014</v>
      </c>
      <c r="BH42" s="54">
        <v>-2.3107251099999995</v>
      </c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</row>
    <row r="43" spans="1:85" x14ac:dyDescent="0.25">
      <c r="A43" s="53">
        <v>63</v>
      </c>
      <c r="B43" s="48">
        <v>2</v>
      </c>
      <c r="C43" s="53">
        <v>4</v>
      </c>
      <c r="D43" s="53">
        <v>2</v>
      </c>
      <c r="E43" s="53" t="s">
        <v>120</v>
      </c>
      <c r="F43" s="53" t="s">
        <v>119</v>
      </c>
      <c r="G43" s="53" t="s">
        <v>55</v>
      </c>
      <c r="H43" s="54">
        <v>2.8423511899999996</v>
      </c>
      <c r="I43" s="54">
        <v>2.758095</v>
      </c>
      <c r="J43" s="54">
        <v>5.6004461899999995</v>
      </c>
      <c r="K43" s="56">
        <v>97.035686853319518</v>
      </c>
      <c r="L43" s="52">
        <v>45.934260150308852</v>
      </c>
      <c r="M43" s="52">
        <v>19.282992343151147</v>
      </c>
      <c r="N43" s="51">
        <v>11.896383741524712</v>
      </c>
      <c r="O43" s="51">
        <v>-34.037876408784143</v>
      </c>
      <c r="Q43" s="54">
        <v>3.3</v>
      </c>
      <c r="X43" s="54">
        <v>2.5223692500000006</v>
      </c>
      <c r="Y43" s="54">
        <v>2.758095</v>
      </c>
      <c r="Z43" s="54">
        <v>-0.22567937999999918</v>
      </c>
      <c r="AA43" s="54">
        <v>-0.46140512999999966</v>
      </c>
      <c r="AB43" s="56">
        <v>94.669532534209779</v>
      </c>
      <c r="AC43" s="56">
        <v>97.035686853319518</v>
      </c>
      <c r="AD43" s="56">
        <v>-17.285319748541973</v>
      </c>
      <c r="AE43" s="56">
        <v>-40.917199283433746</v>
      </c>
      <c r="AF43" s="52">
        <v>45.934260150308852</v>
      </c>
      <c r="AG43" s="52">
        <v>19.282992343151147</v>
      </c>
      <c r="AH43" s="52">
        <v>39.673341702719007</v>
      </c>
      <c r="AI43" s="52">
        <v>11.896383741524712</v>
      </c>
      <c r="AJ43" s="54">
        <v>2.6643938999999999</v>
      </c>
      <c r="AK43" s="54">
        <v>4.0851417799999989</v>
      </c>
      <c r="AL43" s="54">
        <v>4.7847045199999991</v>
      </c>
      <c r="AM43" s="54">
        <v>4.4822380199999996</v>
      </c>
      <c r="AN43" s="54">
        <v>5.18676315</v>
      </c>
      <c r="AO43" s="54">
        <v>2.8423511899999996</v>
      </c>
      <c r="AP43" s="54">
        <v>4.0054940399999985</v>
      </c>
      <c r="AQ43" s="54">
        <v>4.6858699300000017</v>
      </c>
      <c r="AR43" s="54">
        <v>4.7084414400000041</v>
      </c>
      <c r="AS43" s="54">
        <v>5.6004461899999995</v>
      </c>
      <c r="AT43" s="54">
        <v>1.3056129899999993</v>
      </c>
      <c r="AU43" s="54">
        <v>1.1276556999999998</v>
      </c>
      <c r="AV43" s="54">
        <v>1.20730304</v>
      </c>
      <c r="AW43" s="54">
        <v>1.3061372499999999</v>
      </c>
      <c r="AX43" s="54">
        <v>1.0799336100000001</v>
      </c>
      <c r="AY43" s="54">
        <v>1.1276556999999998</v>
      </c>
      <c r="AZ43" s="54">
        <v>1.20730304</v>
      </c>
      <c r="BA43" s="54">
        <v>1.3061372499999999</v>
      </c>
      <c r="BB43" s="54">
        <v>1.0799336100000001</v>
      </c>
      <c r="BC43" s="54">
        <v>0.6662505700000001</v>
      </c>
      <c r="BD43" s="54">
        <v>-0.17795728999999957</v>
      </c>
      <c r="BE43" s="54">
        <v>7.964774000000116E-2</v>
      </c>
      <c r="BF43" s="54">
        <v>9.8834589999997988E-2</v>
      </c>
      <c r="BG43" s="54">
        <v>-0.2262034200000046</v>
      </c>
      <c r="BH43" s="54">
        <v>-0.41368303999999911</v>
      </c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</row>
    <row r="44" spans="1:85" x14ac:dyDescent="0.25">
      <c r="A44" s="53">
        <v>69</v>
      </c>
      <c r="B44" s="48">
        <v>2</v>
      </c>
      <c r="C44" s="53">
        <v>4</v>
      </c>
      <c r="D44" s="53">
        <v>3</v>
      </c>
      <c r="E44" s="53" t="s">
        <v>120</v>
      </c>
      <c r="F44" s="53" t="s">
        <v>119</v>
      </c>
      <c r="G44" s="53" t="s">
        <v>54</v>
      </c>
      <c r="H44" s="54">
        <v>2.7208351000000008</v>
      </c>
      <c r="I44" s="54">
        <v>7.9414079200000014</v>
      </c>
      <c r="J44" s="54">
        <v>10.662243020000004</v>
      </c>
      <c r="K44" s="56">
        <v>291.8739147403677</v>
      </c>
      <c r="L44" s="52">
        <v>20.035647511310085</v>
      </c>
      <c r="M44" s="52">
        <v>45.987779220586539</v>
      </c>
      <c r="N44" s="51">
        <v>40.059383489835312</v>
      </c>
      <c r="O44" s="51">
        <v>20.023735978525227</v>
      </c>
      <c r="Q44" s="54">
        <v>6.4654999999999996</v>
      </c>
      <c r="X44" s="54">
        <v>7.3562402100000011</v>
      </c>
      <c r="Y44" s="54">
        <v>7.9414079200000014</v>
      </c>
      <c r="Z44" s="54">
        <v>4.358191849999999</v>
      </c>
      <c r="AA44" s="54">
        <v>3.7730241399999991</v>
      </c>
      <c r="AB44" s="56">
        <v>275.11247127022591</v>
      </c>
      <c r="AC44" s="56">
        <v>291.8739147403677</v>
      </c>
      <c r="AD44" s="56">
        <v>799.46736501597627</v>
      </c>
      <c r="AE44" s="56">
        <v>757.32410622878911</v>
      </c>
      <c r="AF44" s="52">
        <v>20.035647511310085</v>
      </c>
      <c r="AG44" s="52">
        <v>45.987779220586539</v>
      </c>
      <c r="AH44" s="52">
        <v>18.310726732391824</v>
      </c>
      <c r="AI44" s="52">
        <v>40.059383489835312</v>
      </c>
      <c r="AJ44" s="54">
        <v>2.6739028499999997</v>
      </c>
      <c r="AK44" s="54">
        <v>2.6410384500000004</v>
      </c>
      <c r="AL44" s="54">
        <v>3.8701309700000004</v>
      </c>
      <c r="AM44" s="54">
        <v>12.690742180000001</v>
      </c>
      <c r="AN44" s="54">
        <v>10.03014306</v>
      </c>
      <c r="AO44" s="54">
        <v>2.7208351000000008</v>
      </c>
      <c r="AP44" s="54">
        <v>2.6972682499999978</v>
      </c>
      <c r="AQ44" s="54">
        <v>3.3510810099999992</v>
      </c>
      <c r="AR44" s="54">
        <v>8.7484382400000005</v>
      </c>
      <c r="AS44" s="54">
        <v>10.662243020000004</v>
      </c>
      <c r="AT44" s="54">
        <v>0.54513693000000141</v>
      </c>
      <c r="AU44" s="54">
        <v>0.49820468000000007</v>
      </c>
      <c r="AV44" s="54">
        <v>0.44197488000000001</v>
      </c>
      <c r="AW44" s="54">
        <v>0.96102484000000021</v>
      </c>
      <c r="AX44" s="54">
        <v>4.9033287799999998</v>
      </c>
      <c r="AY44" s="54">
        <v>0.49820468000000007</v>
      </c>
      <c r="AZ44" s="54">
        <v>0.44197488000000001</v>
      </c>
      <c r="BA44" s="54">
        <v>0.96102484000000021</v>
      </c>
      <c r="BB44" s="54">
        <v>4.9033287799999998</v>
      </c>
      <c r="BC44" s="54">
        <v>4.2712288199999993</v>
      </c>
      <c r="BD44" s="54">
        <v>-4.6932250000001396E-2</v>
      </c>
      <c r="BE44" s="54">
        <v>-5.6229799999997485E-2</v>
      </c>
      <c r="BF44" s="54">
        <v>0.51904996000000092</v>
      </c>
      <c r="BG44" s="54">
        <v>3.9423039400000013</v>
      </c>
      <c r="BH44" s="54">
        <v>-0.63209996000000279</v>
      </c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</row>
    <row r="45" spans="1:85" x14ac:dyDescent="0.25">
      <c r="A45" s="53">
        <v>75</v>
      </c>
      <c r="B45" s="48">
        <v>2</v>
      </c>
      <c r="C45" s="53">
        <v>4</v>
      </c>
      <c r="D45" s="53">
        <v>4</v>
      </c>
      <c r="E45" s="53" t="s">
        <v>120</v>
      </c>
      <c r="F45" s="53" t="s">
        <v>119</v>
      </c>
      <c r="G45" s="53" t="s">
        <v>23</v>
      </c>
      <c r="H45" s="54">
        <v>17.11281005</v>
      </c>
      <c r="I45" s="54">
        <v>3.6821199400000459</v>
      </c>
      <c r="J45" s="54">
        <v>20.794929990000046</v>
      </c>
      <c r="K45" s="56">
        <v>21.516746397825216</v>
      </c>
      <c r="L45" s="52">
        <v>51.058511457035685</v>
      </c>
      <c r="M45" s="52">
        <v>50.969972897706185</v>
      </c>
      <c r="N45" s="51">
        <v>82.103507625225603</v>
      </c>
      <c r="O45" s="51">
        <v>31.044996168189918</v>
      </c>
      <c r="P45" s="54">
        <v>0.88300000000000001</v>
      </c>
      <c r="Q45" s="54">
        <v>0</v>
      </c>
      <c r="X45" s="54">
        <v>9.9816464600000039</v>
      </c>
      <c r="Y45" s="54">
        <v>3.6821199400000459</v>
      </c>
      <c r="Z45" s="54">
        <v>1.861624099999996</v>
      </c>
      <c r="AA45" s="54">
        <v>8.1611506200000132</v>
      </c>
      <c r="AB45" s="56">
        <v>57.739163246062162</v>
      </c>
      <c r="AC45" s="56">
        <v>21.516746397825216</v>
      </c>
      <c r="AD45" s="56">
        <v>21.306028980621928</v>
      </c>
      <c r="AE45" s="56">
        <v>91.572627235749991</v>
      </c>
      <c r="AF45" s="52">
        <v>51.058511457035685</v>
      </c>
      <c r="AG45" s="52">
        <v>50.969972897706185</v>
      </c>
      <c r="AH45" s="52">
        <v>52.07921015870798</v>
      </c>
      <c r="AI45" s="52">
        <v>82.103507625225603</v>
      </c>
      <c r="AJ45" s="54">
        <v>17.287480279999997</v>
      </c>
      <c r="AK45" s="54">
        <v>16.261704720000001</v>
      </c>
      <c r="AL45" s="54">
        <v>16.898365869999992</v>
      </c>
      <c r="AM45" s="54">
        <v>17.711750839999997</v>
      </c>
      <c r="AN45" s="54">
        <v>27.269126740000001</v>
      </c>
      <c r="AO45" s="54">
        <v>17.11281005</v>
      </c>
      <c r="AP45" s="54">
        <v>17.265224649999986</v>
      </c>
      <c r="AQ45" s="54">
        <v>16.282097289999989</v>
      </c>
      <c r="AR45" s="54">
        <v>15.637545619999992</v>
      </c>
      <c r="AS45" s="54">
        <v>20.794929990000046</v>
      </c>
      <c r="AT45" s="54">
        <v>8.7375460800000031</v>
      </c>
      <c r="AU45" s="54">
        <v>8.9122163099999998</v>
      </c>
      <c r="AV45" s="54">
        <v>7.9086963800000003</v>
      </c>
      <c r="AW45" s="54">
        <v>8.5249649600000055</v>
      </c>
      <c r="AX45" s="54">
        <v>10.59917018</v>
      </c>
      <c r="AY45" s="54">
        <v>8.9122163099999998</v>
      </c>
      <c r="AZ45" s="54">
        <v>7.9086963800000003</v>
      </c>
      <c r="BA45" s="54">
        <v>8.5249649600000055</v>
      </c>
      <c r="BB45" s="54">
        <v>10.59917018</v>
      </c>
      <c r="BC45" s="54">
        <v>17.073366930000013</v>
      </c>
      <c r="BD45" s="54">
        <v>0.17467022999999673</v>
      </c>
      <c r="BE45" s="54">
        <v>-1.0035199299999848</v>
      </c>
      <c r="BF45" s="54">
        <v>0.61626858000000384</v>
      </c>
      <c r="BG45" s="54">
        <v>2.0742052200000045</v>
      </c>
      <c r="BH45" s="54">
        <v>6.4741967499999555</v>
      </c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</row>
    <row r="46" spans="1:85" x14ac:dyDescent="0.25">
      <c r="A46" s="53">
        <v>81</v>
      </c>
      <c r="B46" s="48">
        <v>2</v>
      </c>
      <c r="C46" s="53">
        <v>4</v>
      </c>
      <c r="D46" s="53">
        <v>5</v>
      </c>
      <c r="E46" s="53" t="s">
        <v>120</v>
      </c>
      <c r="F46" s="53" t="s">
        <v>119</v>
      </c>
      <c r="G46" s="53" t="s">
        <v>77</v>
      </c>
      <c r="H46" s="54">
        <v>6.8960469800000004</v>
      </c>
      <c r="I46" s="54">
        <v>2.0110712099999954</v>
      </c>
      <c r="J46" s="54">
        <v>8.9071181899999949</v>
      </c>
      <c r="K46" s="56">
        <v>29.1626668993487</v>
      </c>
      <c r="L46" s="52">
        <v>33.859170141558408</v>
      </c>
      <c r="M46" s="52">
        <v>13.300673289931952</v>
      </c>
      <c r="N46" s="51">
        <v>27.077914972631582</v>
      </c>
      <c r="O46" s="51">
        <v>-6.7812551689268261</v>
      </c>
      <c r="P46" s="54">
        <v>1.9E-2</v>
      </c>
      <c r="Q46" s="54">
        <v>5.3819999999999997</v>
      </c>
      <c r="X46" s="54">
        <v>3.329158610000003</v>
      </c>
      <c r="Y46" s="54">
        <v>2.0110712099999954</v>
      </c>
      <c r="Z46" s="54">
        <v>-1.150237590000001</v>
      </c>
      <c r="AA46" s="54">
        <v>0.16784981000000052</v>
      </c>
      <c r="AB46" s="56">
        <v>48.921417457708237</v>
      </c>
      <c r="AC46" s="56">
        <v>29.1626668993487</v>
      </c>
      <c r="AD46" s="56">
        <v>-49.261886026676436</v>
      </c>
      <c r="AE46" s="56">
        <v>7.4798977909245723</v>
      </c>
      <c r="AF46" s="52">
        <v>33.859170141558408</v>
      </c>
      <c r="AG46" s="52">
        <v>13.300673289931952</v>
      </c>
      <c r="AH46" s="52">
        <v>32.54055673501226</v>
      </c>
      <c r="AI46" s="52">
        <v>27.077914972631582</v>
      </c>
      <c r="AJ46" s="54">
        <v>6.8051147799999994</v>
      </c>
      <c r="AK46" s="54">
        <v>6.0123843600000004</v>
      </c>
      <c r="AL46" s="54">
        <v>6.8624750700000012</v>
      </c>
      <c r="AM46" s="54">
        <v>8.9588695000000005</v>
      </c>
      <c r="AN46" s="54">
        <v>10.134273390000002</v>
      </c>
      <c r="AO46" s="54">
        <v>6.8960469800000004</v>
      </c>
      <c r="AP46" s="54">
        <v>6.2748985600000147</v>
      </c>
      <c r="AQ46" s="54">
        <v>6.9107920800000011</v>
      </c>
      <c r="AR46" s="54">
        <v>9.7073436799999975</v>
      </c>
      <c r="AS46" s="54">
        <v>8.9071181899999949</v>
      </c>
      <c r="AT46" s="54">
        <v>2.3349442800000006</v>
      </c>
      <c r="AU46" s="54">
        <v>2.2440120799999996</v>
      </c>
      <c r="AV46" s="54">
        <v>1.9814978799999996</v>
      </c>
      <c r="AW46" s="54">
        <v>1.9331808700000002</v>
      </c>
      <c r="AX46" s="54">
        <v>1.1847066899999996</v>
      </c>
      <c r="AY46" s="54">
        <v>2.2440120799999996</v>
      </c>
      <c r="AZ46" s="54">
        <v>1.9814978799999996</v>
      </c>
      <c r="BA46" s="54">
        <v>1.9331808700000002</v>
      </c>
      <c r="BB46" s="54">
        <v>1.1847066899999996</v>
      </c>
      <c r="BC46" s="54">
        <v>2.41186189</v>
      </c>
      <c r="BD46" s="54">
        <v>-9.0932200000001115E-2</v>
      </c>
      <c r="BE46" s="54">
        <v>-0.26251420000001413</v>
      </c>
      <c r="BF46" s="54">
        <v>-4.8317009999999778E-2</v>
      </c>
      <c r="BG46" s="54">
        <v>-0.74847417999999788</v>
      </c>
      <c r="BH46" s="54">
        <v>1.2271552000000068</v>
      </c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</row>
    <row r="47" spans="1:85" x14ac:dyDescent="0.25">
      <c r="A47" s="53">
        <v>87</v>
      </c>
      <c r="B47" s="48">
        <v>2</v>
      </c>
      <c r="C47" s="53">
        <v>4</v>
      </c>
      <c r="D47" s="53">
        <v>6</v>
      </c>
      <c r="E47" s="53" t="s">
        <v>120</v>
      </c>
      <c r="F47" s="53" t="s">
        <v>119</v>
      </c>
      <c r="G47" s="53" t="s">
        <v>85</v>
      </c>
      <c r="H47" s="54">
        <v>0.12736340999999998</v>
      </c>
      <c r="I47" s="54">
        <v>-0.12736340999999998</v>
      </c>
      <c r="J47" s="54">
        <v>0</v>
      </c>
      <c r="K47" s="56">
        <v>-100</v>
      </c>
      <c r="L47" s="52">
        <v>263.38105269009367</v>
      </c>
      <c r="M47" s="52" t="s">
        <v>240</v>
      </c>
      <c r="N47" s="51" t="s">
        <v>240</v>
      </c>
      <c r="O47" s="51" t="s">
        <v>240</v>
      </c>
      <c r="X47" s="54">
        <v>-4.9111740000000001E-2</v>
      </c>
      <c r="Y47" s="54">
        <v>-0.12736340999999998</v>
      </c>
      <c r="Z47" s="54">
        <v>-0.33545108999999995</v>
      </c>
      <c r="AA47" s="54">
        <v>-0.25719942000000001</v>
      </c>
      <c r="AB47" s="56">
        <v>-100</v>
      </c>
      <c r="AC47" s="56">
        <v>-100</v>
      </c>
      <c r="AD47" s="56">
        <v>-100</v>
      </c>
      <c r="AE47" s="56">
        <v>-100</v>
      </c>
      <c r="AF47" s="52">
        <v>263.38105269009367</v>
      </c>
      <c r="AG47" s="52" t="s">
        <v>240</v>
      </c>
      <c r="AH47" s="52">
        <v>201.94137390008643</v>
      </c>
      <c r="AI47" s="52" t="s">
        <v>240</v>
      </c>
      <c r="AJ47" s="54">
        <v>4.9111740000000001E-2</v>
      </c>
      <c r="AK47" s="54">
        <v>-0.24265410000000004</v>
      </c>
      <c r="AL47" s="54">
        <v>0</v>
      </c>
      <c r="AM47" s="54">
        <v>0</v>
      </c>
      <c r="AN47" s="54">
        <v>0</v>
      </c>
      <c r="AO47" s="54">
        <v>0.12736340999999998</v>
      </c>
      <c r="AP47" s="54">
        <v>1.454532E-2</v>
      </c>
      <c r="AQ47" s="54">
        <v>0</v>
      </c>
      <c r="AR47" s="54">
        <v>0</v>
      </c>
      <c r="AS47" s="54">
        <v>0</v>
      </c>
      <c r="AT47" s="54">
        <v>0.33545108999999995</v>
      </c>
      <c r="AU47" s="54">
        <v>0.25719942000000001</v>
      </c>
      <c r="AV47" s="54">
        <v>0</v>
      </c>
      <c r="AW47" s="54">
        <v>0</v>
      </c>
      <c r="AX47" s="54">
        <v>0</v>
      </c>
      <c r="AY47" s="54">
        <v>0.25719942000000001</v>
      </c>
      <c r="AZ47" s="54">
        <v>0</v>
      </c>
      <c r="BA47" s="54">
        <v>0</v>
      </c>
      <c r="BB47" s="54">
        <v>0</v>
      </c>
      <c r="BC47" s="54">
        <v>0</v>
      </c>
      <c r="BD47" s="54">
        <v>-7.8251669999999982E-2</v>
      </c>
      <c r="BE47" s="54">
        <v>-0.25719942000000007</v>
      </c>
      <c r="BF47" s="54">
        <v>0</v>
      </c>
      <c r="BG47" s="54">
        <v>0</v>
      </c>
      <c r="BH47" s="54">
        <v>0</v>
      </c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</row>
    <row r="48" spans="1:85" x14ac:dyDescent="0.25">
      <c r="A48" s="53">
        <v>93</v>
      </c>
      <c r="B48" s="48">
        <v>2</v>
      </c>
      <c r="C48" s="53">
        <v>4</v>
      </c>
      <c r="D48" s="53">
        <v>7</v>
      </c>
      <c r="E48" s="53" t="s">
        <v>120</v>
      </c>
      <c r="F48" s="53" t="s">
        <v>119</v>
      </c>
      <c r="G48" s="53" t="s">
        <v>43</v>
      </c>
      <c r="H48" s="54">
        <v>0</v>
      </c>
      <c r="I48" s="54">
        <v>1.0131127600000003</v>
      </c>
      <c r="J48" s="54">
        <v>1.0131127600000003</v>
      </c>
      <c r="K48" s="56" t="s">
        <v>240</v>
      </c>
      <c r="L48" s="52" t="s">
        <v>240</v>
      </c>
      <c r="M48" s="52">
        <v>54.352234197504323</v>
      </c>
      <c r="N48" s="51">
        <v>46.40480493010471</v>
      </c>
      <c r="O48" s="51" t="s">
        <v>240</v>
      </c>
      <c r="Q48" s="54">
        <v>0.16</v>
      </c>
      <c r="X48" s="54">
        <v>0.93259633999999991</v>
      </c>
      <c r="Y48" s="54">
        <v>1.0131127600000003</v>
      </c>
      <c r="Z48" s="54">
        <v>0.55064942000000006</v>
      </c>
      <c r="AA48" s="54">
        <v>0.47013300000000002</v>
      </c>
      <c r="AB48" s="56" t="s">
        <v>240</v>
      </c>
      <c r="AC48" s="56" t="s">
        <v>240</v>
      </c>
      <c r="AD48" s="56" t="s">
        <v>240</v>
      </c>
      <c r="AE48" s="56" t="s">
        <v>240</v>
      </c>
      <c r="AF48" s="52" t="s">
        <v>240</v>
      </c>
      <c r="AG48" s="52">
        <v>54.352234197504323</v>
      </c>
      <c r="AH48" s="52" t="s">
        <v>240</v>
      </c>
      <c r="AI48" s="52">
        <v>46.40480493010471</v>
      </c>
      <c r="AJ48" s="54">
        <v>0</v>
      </c>
      <c r="AK48" s="54">
        <v>0</v>
      </c>
      <c r="AL48" s="54">
        <v>0</v>
      </c>
      <c r="AM48" s="54">
        <v>0.73411238000000001</v>
      </c>
      <c r="AN48" s="54">
        <v>0.93259633999999991</v>
      </c>
      <c r="AO48" s="54">
        <v>0</v>
      </c>
      <c r="AP48" s="54">
        <v>0</v>
      </c>
      <c r="AQ48" s="54">
        <v>0</v>
      </c>
      <c r="AR48" s="54">
        <v>0.18346295999999998</v>
      </c>
      <c r="AS48" s="54">
        <v>1.0131127600000003</v>
      </c>
      <c r="AT48" s="54">
        <v>0</v>
      </c>
      <c r="AU48" s="54">
        <v>0</v>
      </c>
      <c r="AV48" s="54">
        <v>0</v>
      </c>
      <c r="AW48" s="54">
        <v>0</v>
      </c>
      <c r="AX48" s="54">
        <v>0.55064942000000006</v>
      </c>
      <c r="AY48" s="54">
        <v>0</v>
      </c>
      <c r="AZ48" s="54">
        <v>0</v>
      </c>
      <c r="BA48" s="54">
        <v>0</v>
      </c>
      <c r="BB48" s="54">
        <v>0.55064942000000006</v>
      </c>
      <c r="BC48" s="54">
        <v>0.47013300000000002</v>
      </c>
      <c r="BD48" s="54">
        <v>0</v>
      </c>
      <c r="BE48" s="54">
        <v>0</v>
      </c>
      <c r="BF48" s="54">
        <v>0</v>
      </c>
      <c r="BG48" s="54">
        <v>0.55064942000000006</v>
      </c>
      <c r="BH48" s="54">
        <v>-8.0516420000000269E-2</v>
      </c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</row>
    <row r="49" spans="1:85" x14ac:dyDescent="0.25">
      <c r="A49" s="53">
        <v>99</v>
      </c>
      <c r="B49" s="48">
        <v>2</v>
      </c>
      <c r="C49" s="53">
        <v>4</v>
      </c>
      <c r="D49" s="53">
        <v>8</v>
      </c>
      <c r="E49" s="53" t="s">
        <v>120</v>
      </c>
      <c r="F49" s="53" t="s">
        <v>119</v>
      </c>
      <c r="G49" s="53" t="s">
        <v>44</v>
      </c>
      <c r="H49" s="54">
        <v>9.0686273199999992</v>
      </c>
      <c r="I49" s="54">
        <v>-2.8569039799999967</v>
      </c>
      <c r="J49" s="54">
        <v>6.2117233400000016</v>
      </c>
      <c r="K49" s="56">
        <v>-31.503157856088826</v>
      </c>
      <c r="L49" s="52">
        <v>6.4664012458282256</v>
      </c>
      <c r="M49" s="52">
        <v>45.072960380749976</v>
      </c>
      <c r="N49" s="51">
        <v>40.093716730146575</v>
      </c>
      <c r="O49" s="51">
        <v>33.627315484318352</v>
      </c>
      <c r="Q49" s="54">
        <v>1.78</v>
      </c>
      <c r="X49" s="54">
        <v>-3.67537592</v>
      </c>
      <c r="Y49" s="54">
        <v>-2.8569039799999967</v>
      </c>
      <c r="Z49" s="54">
        <v>2.2133937700000015</v>
      </c>
      <c r="AA49" s="54">
        <v>1.3949218300000001</v>
      </c>
      <c r="AB49" s="56">
        <v>-38.373895793937251</v>
      </c>
      <c r="AC49" s="56">
        <v>-31.503157856088826</v>
      </c>
      <c r="AD49" s="56">
        <v>377.44569734994246</v>
      </c>
      <c r="AE49" s="56">
        <v>127.32164334665192</v>
      </c>
      <c r="AF49" s="52">
        <v>6.4664012458282256</v>
      </c>
      <c r="AG49" s="52">
        <v>45.072960380749976</v>
      </c>
      <c r="AH49" s="52">
        <v>12.081088916111732</v>
      </c>
      <c r="AI49" s="52">
        <v>40.093716730146575</v>
      </c>
      <c r="AJ49" s="54">
        <v>9.5778024199999994</v>
      </c>
      <c r="AK49" s="54">
        <v>6.4925998100000015</v>
      </c>
      <c r="AL49" s="54">
        <v>6.4884324099999988</v>
      </c>
      <c r="AM49" s="54">
        <v>5.7778941700000006</v>
      </c>
      <c r="AN49" s="54">
        <v>5.9024264999999998</v>
      </c>
      <c r="AO49" s="54">
        <v>9.0686273199999992</v>
      </c>
      <c r="AP49" s="54">
        <v>6.0391960399999984</v>
      </c>
      <c r="AQ49" s="54">
        <v>5.4340581299999986</v>
      </c>
      <c r="AR49" s="54">
        <v>5.5814535499999964</v>
      </c>
      <c r="AS49" s="54">
        <v>6.2117233400000016</v>
      </c>
      <c r="AT49" s="54">
        <v>0.58641382999999869</v>
      </c>
      <c r="AU49" s="54">
        <v>1.0955889300000001</v>
      </c>
      <c r="AV49" s="54">
        <v>1.5489927000000006</v>
      </c>
      <c r="AW49" s="54">
        <v>2.6033669800000014</v>
      </c>
      <c r="AX49" s="54">
        <v>2.7998076000000003</v>
      </c>
      <c r="AY49" s="54">
        <v>1.0955889300000001</v>
      </c>
      <c r="AZ49" s="54">
        <v>1.5489927000000006</v>
      </c>
      <c r="BA49" s="54">
        <v>2.6033669800000014</v>
      </c>
      <c r="BB49" s="54">
        <v>2.7998076000000003</v>
      </c>
      <c r="BC49" s="54">
        <v>2.4905107600000003</v>
      </c>
      <c r="BD49" s="54">
        <v>0.50917510000000143</v>
      </c>
      <c r="BE49" s="54">
        <v>0.45340377000000326</v>
      </c>
      <c r="BF49" s="54">
        <v>1.0543742800000002</v>
      </c>
      <c r="BG49" s="54">
        <v>0.19644062000000476</v>
      </c>
      <c r="BH49" s="54">
        <v>-0.30929684000000174</v>
      </c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</row>
    <row r="50" spans="1:85" x14ac:dyDescent="0.25">
      <c r="A50" s="53">
        <v>105</v>
      </c>
      <c r="B50" s="48">
        <v>2</v>
      </c>
      <c r="C50" s="53">
        <v>4</v>
      </c>
      <c r="D50" s="53">
        <v>9</v>
      </c>
      <c r="E50" s="53" t="s">
        <v>120</v>
      </c>
      <c r="F50" s="53" t="s">
        <v>119</v>
      </c>
      <c r="G50" s="53" t="s">
        <v>40</v>
      </c>
      <c r="H50" s="54">
        <v>4.0370062699999982</v>
      </c>
      <c r="I50" s="54">
        <v>0.29219495000000206</v>
      </c>
      <c r="J50" s="54">
        <v>4.3292012200000007</v>
      </c>
      <c r="K50" s="56">
        <v>7.2379117211527788</v>
      </c>
      <c r="L50" s="52">
        <v>-25.223867190079986</v>
      </c>
      <c r="M50" s="52">
        <v>14.327736884450012</v>
      </c>
      <c r="N50" s="51">
        <v>3.590491919892786</v>
      </c>
      <c r="O50" s="51">
        <v>28.81435910997277</v>
      </c>
      <c r="Q50" s="54">
        <v>1.86</v>
      </c>
      <c r="X50" s="54">
        <v>0.22571905000000028</v>
      </c>
      <c r="Y50" s="54">
        <v>0.29219495000000206</v>
      </c>
      <c r="Z50" s="54">
        <v>1.6385656600000016</v>
      </c>
      <c r="AA50" s="54">
        <v>1.5720897600000001</v>
      </c>
      <c r="AB50" s="56">
        <v>6.2033816360821836</v>
      </c>
      <c r="AC50" s="56">
        <v>7.2379117211527788</v>
      </c>
      <c r="AD50" s="56">
        <v>-160.91360105887404</v>
      </c>
      <c r="AE50" s="56">
        <v>-110.97233647257465</v>
      </c>
      <c r="AF50" s="52">
        <v>-25.223867190079986</v>
      </c>
      <c r="AG50" s="52">
        <v>14.327736884450012</v>
      </c>
      <c r="AH50" s="52">
        <v>-35.091601182972667</v>
      </c>
      <c r="AI50" s="52">
        <v>3.590491919892786</v>
      </c>
      <c r="AJ50" s="54">
        <v>3.6386452299999998</v>
      </c>
      <c r="AK50" s="54">
        <v>5.5319995000000004</v>
      </c>
      <c r="AL50" s="54">
        <v>3.5416440800000002</v>
      </c>
      <c r="AM50" s="54">
        <v>1.8554805599999997</v>
      </c>
      <c r="AN50" s="54">
        <v>3.8643642800000002</v>
      </c>
      <c r="AO50" s="54">
        <v>4.0370062699999982</v>
      </c>
      <c r="AP50" s="54">
        <v>3.7193091600000003</v>
      </c>
      <c r="AQ50" s="54">
        <v>3.5066574800000012</v>
      </c>
      <c r="AR50" s="54">
        <v>1.6662307999999999</v>
      </c>
      <c r="AS50" s="54">
        <v>4.3292012200000007</v>
      </c>
      <c r="AT50" s="54">
        <v>-1.0182891000000014</v>
      </c>
      <c r="AU50" s="54">
        <v>-1.4166501400000002</v>
      </c>
      <c r="AV50" s="54">
        <v>0.39604020000000001</v>
      </c>
      <c r="AW50" s="54">
        <v>0.43102679999999999</v>
      </c>
      <c r="AX50" s="54">
        <v>0.62027656000000009</v>
      </c>
      <c r="AY50" s="54">
        <v>-1.4166501400000002</v>
      </c>
      <c r="AZ50" s="54">
        <v>0.39604020000000001</v>
      </c>
      <c r="BA50" s="54">
        <v>0.43102679999999999</v>
      </c>
      <c r="BB50" s="54">
        <v>0.62027656000000009</v>
      </c>
      <c r="BC50" s="54">
        <v>0.15543961999999995</v>
      </c>
      <c r="BD50" s="54">
        <v>-0.39836103999999867</v>
      </c>
      <c r="BE50" s="54">
        <v>1.8126903399999998</v>
      </c>
      <c r="BF50" s="54">
        <v>3.4986599999998695E-2</v>
      </c>
      <c r="BG50" s="54">
        <v>0.18924976000000002</v>
      </c>
      <c r="BH50" s="54">
        <v>-0.46483694000000042</v>
      </c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</row>
    <row r="51" spans="1:85" x14ac:dyDescent="0.25">
      <c r="A51" s="53">
        <v>111</v>
      </c>
      <c r="B51" s="48">
        <v>2</v>
      </c>
      <c r="C51" s="53">
        <v>4</v>
      </c>
      <c r="D51" s="53">
        <v>10</v>
      </c>
      <c r="E51" s="53" t="s">
        <v>120</v>
      </c>
      <c r="F51" s="53" t="s">
        <v>119</v>
      </c>
      <c r="G51" s="53" t="s">
        <v>18</v>
      </c>
      <c r="H51" s="54">
        <v>210.75255274</v>
      </c>
      <c r="I51" s="54">
        <v>-188.90624600000001</v>
      </c>
      <c r="J51" s="54">
        <v>21.846306739999996</v>
      </c>
      <c r="K51" s="56">
        <v>-89.634143712151754</v>
      </c>
      <c r="L51" s="52">
        <v>2.0779884860530231</v>
      </c>
      <c r="M51" s="52">
        <v>43.16148176540711</v>
      </c>
      <c r="N51" s="51">
        <v>40.642468659212852</v>
      </c>
      <c r="O51" s="51">
        <v>38.564480173159829</v>
      </c>
      <c r="Q51" s="54">
        <v>13.4</v>
      </c>
      <c r="X51" s="54">
        <v>-188.36291219999998</v>
      </c>
      <c r="Y51" s="54">
        <v>-188.90624600000001</v>
      </c>
      <c r="Z51" s="54">
        <v>5.0497759199999788</v>
      </c>
      <c r="AA51" s="54">
        <v>5.5931097200000037</v>
      </c>
      <c r="AB51" s="56">
        <v>-89.842551574477312</v>
      </c>
      <c r="AC51" s="56">
        <v>-89.634143712151754</v>
      </c>
      <c r="AD51" s="56">
        <v>115.30712039728637</v>
      </c>
      <c r="AE51" s="56">
        <v>170.22226199644348</v>
      </c>
      <c r="AF51" s="52">
        <v>2.0779884860530231</v>
      </c>
      <c r="AG51" s="52">
        <v>43.16148176540711</v>
      </c>
      <c r="AH51" s="52">
        <v>1.5590646980459437</v>
      </c>
      <c r="AI51" s="52">
        <v>40.642468659212852</v>
      </c>
      <c r="AJ51" s="54">
        <v>209.65890760999997</v>
      </c>
      <c r="AK51" s="54">
        <v>245.57009076999995</v>
      </c>
      <c r="AL51" s="54">
        <v>25.434429050000009</v>
      </c>
      <c r="AM51" s="54">
        <v>22.846115029999996</v>
      </c>
      <c r="AN51" s="54">
        <v>21.295995409999996</v>
      </c>
      <c r="AO51" s="54">
        <v>210.75255274</v>
      </c>
      <c r="AP51" s="60">
        <v>245.30850069000002</v>
      </c>
      <c r="AQ51" s="60">
        <v>23.422249079999968</v>
      </c>
      <c r="AR51" s="54">
        <v>18.976463599999995</v>
      </c>
      <c r="AS51" s="54">
        <v>21.846306739999996</v>
      </c>
      <c r="AT51" s="54">
        <v>4.3794137800000241</v>
      </c>
      <c r="AU51" s="54">
        <v>3.2857686499999996</v>
      </c>
      <c r="AV51" s="54">
        <v>3.5473587300000005</v>
      </c>
      <c r="AW51" s="54">
        <v>5.5595387000000009</v>
      </c>
      <c r="AX51" s="54">
        <v>9.4291897000000038</v>
      </c>
      <c r="AY51" s="54">
        <v>3.2857686499999996</v>
      </c>
      <c r="AZ51" s="54">
        <v>3.5473587300000005</v>
      </c>
      <c r="BA51" s="54">
        <v>5.5595387000000009</v>
      </c>
      <c r="BB51" s="54">
        <v>9.4291897000000038</v>
      </c>
      <c r="BC51" s="54">
        <v>8.8788783700000025</v>
      </c>
      <c r="BD51" s="54">
        <v>-1.0936451300000249</v>
      </c>
      <c r="BE51" s="54">
        <v>0.26159007999992373</v>
      </c>
      <c r="BF51" s="54">
        <v>2.01217997000004</v>
      </c>
      <c r="BG51" s="54">
        <v>3.8696514300000033</v>
      </c>
      <c r="BH51" s="54">
        <v>-0.55031132999999821</v>
      </c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</row>
    <row r="52" spans="1:85" x14ac:dyDescent="0.25">
      <c r="A52" s="53">
        <v>117</v>
      </c>
      <c r="B52" s="48">
        <v>2</v>
      </c>
      <c r="C52" s="53">
        <v>4</v>
      </c>
      <c r="D52" s="53">
        <v>11</v>
      </c>
      <c r="E52" s="53" t="s">
        <v>120</v>
      </c>
      <c r="F52" s="53" t="s">
        <v>119</v>
      </c>
      <c r="G52" s="53" t="s">
        <v>57</v>
      </c>
      <c r="H52" s="54">
        <v>47.046174330000007</v>
      </c>
      <c r="I52" s="54">
        <v>1.0439132399999127</v>
      </c>
      <c r="J52" s="54">
        <v>48.090087569999916</v>
      </c>
      <c r="K52" s="56">
        <v>2.2189120685510044</v>
      </c>
      <c r="L52" s="52">
        <v>24.6382151260459</v>
      </c>
      <c r="M52" s="52">
        <v>28.213732237959455</v>
      </c>
      <c r="N52" s="51">
        <v>25.792793893221898</v>
      </c>
      <c r="O52" s="51">
        <v>1.1545787671759982</v>
      </c>
      <c r="P52" s="54">
        <v>3.2000000000000001E-2</v>
      </c>
      <c r="Q52" s="54">
        <v>23.455842000000001</v>
      </c>
      <c r="X52" s="54">
        <v>3.2316576099999694</v>
      </c>
      <c r="Y52" s="54">
        <v>1.0439132399999127</v>
      </c>
      <c r="Z52" s="54">
        <v>1.9766709000000153</v>
      </c>
      <c r="AA52" s="54">
        <v>4.1644152700000054</v>
      </c>
      <c r="AB52" s="56">
        <v>7.3960793750307507</v>
      </c>
      <c r="AC52" s="56">
        <v>2.2189120685510044</v>
      </c>
      <c r="AD52" s="56">
        <v>17.053000795859987</v>
      </c>
      <c r="AE52" s="56">
        <v>50.542934277471254</v>
      </c>
      <c r="AF52" s="52">
        <v>24.6382151260459</v>
      </c>
      <c r="AG52" s="52">
        <v>28.213732237959455</v>
      </c>
      <c r="AH52" s="52">
        <v>17.513351547366923</v>
      </c>
      <c r="AI52" s="52">
        <v>25.792793893221898</v>
      </c>
      <c r="AJ52" s="54">
        <v>43.69419859000002</v>
      </c>
      <c r="AK52" s="54">
        <v>45.125702180000005</v>
      </c>
      <c r="AL52" s="54">
        <v>42.094794830000005</v>
      </c>
      <c r="AM52" s="54">
        <v>47.089282339999983</v>
      </c>
      <c r="AN52" s="54">
        <v>46.925856199999991</v>
      </c>
      <c r="AO52" s="54">
        <v>47.046174330000007</v>
      </c>
      <c r="AP52" s="54">
        <v>44.682795709999937</v>
      </c>
      <c r="AQ52" s="54">
        <v>41.089253520000014</v>
      </c>
      <c r="AR52" s="54">
        <v>43.209083480000011</v>
      </c>
      <c r="AS52" s="54">
        <v>48.090087569999916</v>
      </c>
      <c r="AT52" s="54">
        <v>11.591337639999983</v>
      </c>
      <c r="AU52" s="54">
        <v>8.2393618999999969</v>
      </c>
      <c r="AV52" s="54">
        <v>8.6822683699999974</v>
      </c>
      <c r="AW52" s="54">
        <v>9.6878096800000009</v>
      </c>
      <c r="AX52" s="54">
        <v>13.568008539999999</v>
      </c>
      <c r="AY52" s="54">
        <v>8.2393618999999969</v>
      </c>
      <c r="AZ52" s="54">
        <v>8.6822683699999974</v>
      </c>
      <c r="BA52" s="54">
        <v>9.6878096800000009</v>
      </c>
      <c r="BB52" s="54">
        <v>13.568008539999999</v>
      </c>
      <c r="BC52" s="54">
        <v>12.403777170000001</v>
      </c>
      <c r="BD52" s="54">
        <v>-3.351975739999987</v>
      </c>
      <c r="BE52" s="54">
        <v>0.44290647000007333</v>
      </c>
      <c r="BF52" s="54">
        <v>1.005541309999995</v>
      </c>
      <c r="BG52" s="54">
        <v>3.8801988599999695</v>
      </c>
      <c r="BH52" s="54">
        <v>-1.1642313699999303</v>
      </c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</row>
    <row r="53" spans="1:85" x14ac:dyDescent="0.25">
      <c r="A53" s="53">
        <v>123</v>
      </c>
      <c r="B53" s="48">
        <v>2</v>
      </c>
      <c r="C53" s="53">
        <v>4</v>
      </c>
      <c r="D53" s="53">
        <v>12</v>
      </c>
      <c r="E53" s="53" t="s">
        <v>120</v>
      </c>
      <c r="F53" s="53" t="s">
        <v>119</v>
      </c>
      <c r="G53" s="53" t="s">
        <v>53</v>
      </c>
      <c r="H53" s="54">
        <v>46.967226910000001</v>
      </c>
      <c r="I53" s="54">
        <v>-37.217570209999998</v>
      </c>
      <c r="J53" s="54">
        <v>9.7496567000000045</v>
      </c>
      <c r="K53" s="56">
        <v>-79.241574728943249</v>
      </c>
      <c r="L53" s="52">
        <v>11.669370304749807</v>
      </c>
      <c r="M53" s="52">
        <v>37.974325701129537</v>
      </c>
      <c r="N53" s="51">
        <v>67.802499343387097</v>
      </c>
      <c r="O53" s="51">
        <v>56.133129038637293</v>
      </c>
      <c r="P53" s="54">
        <v>2.9</v>
      </c>
      <c r="Q53" s="54">
        <v>9.9</v>
      </c>
      <c r="X53" s="54">
        <v>-30.9123555</v>
      </c>
      <c r="Y53" s="54">
        <v>-37.217570209999998</v>
      </c>
      <c r="Z53" s="54">
        <v>-1.7784132400000001</v>
      </c>
      <c r="AA53" s="54">
        <v>4.5268014699999988</v>
      </c>
      <c r="AB53" s="56">
        <v>-70.948460643740248</v>
      </c>
      <c r="AC53" s="56">
        <v>-79.241574728943249</v>
      </c>
      <c r="AD53" s="56">
        <v>-32.448180004639241</v>
      </c>
      <c r="AE53" s="56">
        <v>217.24724961054429</v>
      </c>
      <c r="AF53" s="52">
        <v>11.669370304749807</v>
      </c>
      <c r="AG53" s="52">
        <v>37.974325701129537</v>
      </c>
      <c r="AH53" s="52">
        <v>4.4365179447210412</v>
      </c>
      <c r="AI53" s="52">
        <v>67.802499343387097</v>
      </c>
      <c r="AJ53" s="54">
        <v>43.570156730000001</v>
      </c>
      <c r="AK53" s="54">
        <v>40.160210650000003</v>
      </c>
      <c r="AL53" s="54">
        <v>57.904864619999984</v>
      </c>
      <c r="AM53" s="54">
        <v>0.22280820000000112</v>
      </c>
      <c r="AN53" s="54">
        <v>12.657801230000004</v>
      </c>
      <c r="AO53" s="54">
        <v>46.967226910000001</v>
      </c>
      <c r="AP53" s="54">
        <v>37.152104549999997</v>
      </c>
      <c r="AQ53" s="59">
        <v>50.18222754</v>
      </c>
      <c r="AR53" s="59">
        <v>9.3348944399999993</v>
      </c>
      <c r="AS53" s="54">
        <v>9.7496567000000045</v>
      </c>
      <c r="AT53" s="54">
        <v>5.4807796299999998</v>
      </c>
      <c r="AU53" s="54">
        <v>2.0837094499999997</v>
      </c>
      <c r="AV53" s="54">
        <v>5.0918155500000006</v>
      </c>
      <c r="AW53" s="54">
        <v>12.814452629999998</v>
      </c>
      <c r="AX53" s="54">
        <v>3.7023663899999995</v>
      </c>
      <c r="AY53" s="54">
        <v>2.0837094499999997</v>
      </c>
      <c r="AZ53" s="54">
        <v>5.0918155500000006</v>
      </c>
      <c r="BA53" s="54">
        <v>12.814452629999998</v>
      </c>
      <c r="BB53" s="54">
        <v>3.7023663899999995</v>
      </c>
      <c r="BC53" s="54">
        <v>6.6105109199999994</v>
      </c>
      <c r="BD53" s="54">
        <v>-3.3970701799999996</v>
      </c>
      <c r="BE53" s="54">
        <v>3.0081061000000089</v>
      </c>
      <c r="BF53" s="54">
        <v>7.7226370799999833</v>
      </c>
      <c r="BG53" s="54">
        <v>-9.1120862399999982</v>
      </c>
      <c r="BH53" s="54">
        <v>2.9081445299999995</v>
      </c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</row>
    <row r="54" spans="1:85" x14ac:dyDescent="0.25">
      <c r="A54" s="53">
        <v>129</v>
      </c>
      <c r="B54" s="48">
        <v>2</v>
      </c>
      <c r="C54" s="53">
        <v>4</v>
      </c>
      <c r="D54" s="53">
        <v>13</v>
      </c>
      <c r="E54" s="53" t="s">
        <v>120</v>
      </c>
      <c r="F54" s="53" t="s">
        <v>119</v>
      </c>
      <c r="G54" s="53" t="s">
        <v>52</v>
      </c>
      <c r="H54" s="54">
        <v>24.656631949999998</v>
      </c>
      <c r="I54" s="54">
        <v>-1.2873199499999732</v>
      </c>
      <c r="J54" s="54">
        <v>23.369312000000026</v>
      </c>
      <c r="K54" s="56">
        <v>-5.2209886273618666</v>
      </c>
      <c r="L54" s="52">
        <v>76.437008664518729</v>
      </c>
      <c r="M54" s="52">
        <v>36.757919659765719</v>
      </c>
      <c r="N54" s="51">
        <v>31.735525076647502</v>
      </c>
      <c r="O54" s="51">
        <v>-44.701483587871223</v>
      </c>
      <c r="P54" s="54">
        <v>3.8000000000000002E-5</v>
      </c>
      <c r="Q54" s="54">
        <v>2.456</v>
      </c>
      <c r="X54" s="54">
        <v>-1.7981129100000002</v>
      </c>
      <c r="Y54" s="54">
        <v>-1.2873199499999732</v>
      </c>
      <c r="Z54" s="54">
        <v>-10.256718969999991</v>
      </c>
      <c r="AA54" s="54">
        <v>-10.767511929999991</v>
      </c>
      <c r="AB54" s="56">
        <v>-7.4940962535003708</v>
      </c>
      <c r="AC54" s="56">
        <v>-5.2209886273618666</v>
      </c>
      <c r="AD54" s="56">
        <v>-54.421564287553871</v>
      </c>
      <c r="AE54" s="56">
        <v>-59.214581791973167</v>
      </c>
      <c r="AF54" s="52">
        <v>76.437008664518729</v>
      </c>
      <c r="AG54" s="52">
        <v>36.757919659765719</v>
      </c>
      <c r="AH54" s="52">
        <v>73.748457765335601</v>
      </c>
      <c r="AI54" s="52">
        <v>31.735525076647502</v>
      </c>
      <c r="AJ54" s="54">
        <v>23.993725850000001</v>
      </c>
      <c r="AK54" s="54">
        <v>17.449998749999995</v>
      </c>
      <c r="AL54" s="54">
        <v>10.493803399999999</v>
      </c>
      <c r="AM54" s="54">
        <v>23.185330890000003</v>
      </c>
      <c r="AN54" s="54">
        <v>22.19561294</v>
      </c>
      <c r="AO54" s="54">
        <v>24.656631949999998</v>
      </c>
      <c r="AP54" s="54">
        <v>24.288452109999984</v>
      </c>
      <c r="AQ54" s="54">
        <v>10.018509840000013</v>
      </c>
      <c r="AR54" s="54">
        <v>26.415983959999995</v>
      </c>
      <c r="AS54" s="54">
        <v>23.369312000000026</v>
      </c>
      <c r="AT54" s="54">
        <v>18.846791899999992</v>
      </c>
      <c r="AU54" s="54">
        <v>18.183885799999992</v>
      </c>
      <c r="AV54" s="54">
        <v>11.345432439999996</v>
      </c>
      <c r="AW54" s="54">
        <v>11.820726000000001</v>
      </c>
      <c r="AX54" s="54">
        <v>8.5900729299999998</v>
      </c>
      <c r="AY54" s="54">
        <v>18.183885799999992</v>
      </c>
      <c r="AZ54" s="54">
        <v>11.345432439999996</v>
      </c>
      <c r="BA54" s="54">
        <v>11.820726000000001</v>
      </c>
      <c r="BB54" s="54">
        <v>8.5900729299999998</v>
      </c>
      <c r="BC54" s="54">
        <v>7.4163738700000028</v>
      </c>
      <c r="BD54" s="54">
        <v>-0.66290609999999772</v>
      </c>
      <c r="BE54" s="54">
        <v>-6.8384533599999884</v>
      </c>
      <c r="BF54" s="54">
        <v>0.47529355999998563</v>
      </c>
      <c r="BG54" s="54">
        <v>-3.2306530699999891</v>
      </c>
      <c r="BH54" s="54">
        <v>-1.1736990600000248</v>
      </c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</row>
    <row r="55" spans="1:85" x14ac:dyDescent="0.25">
      <c r="A55" s="53">
        <v>135</v>
      </c>
      <c r="B55" s="48">
        <v>2</v>
      </c>
      <c r="C55" s="53">
        <v>4</v>
      </c>
      <c r="D55" s="53">
        <v>14</v>
      </c>
      <c r="E55" s="53" t="s">
        <v>120</v>
      </c>
      <c r="F55" s="53" t="s">
        <v>119</v>
      </c>
      <c r="G55" s="53" t="s">
        <v>28</v>
      </c>
      <c r="H55" s="54">
        <v>11.529577310000001</v>
      </c>
      <c r="I55" s="54">
        <v>0.78068586000000317</v>
      </c>
      <c r="J55" s="54">
        <v>12.310263170000004</v>
      </c>
      <c r="K55" s="56">
        <v>6.7711576843574983</v>
      </c>
      <c r="L55" s="52">
        <v>17.042112014772563</v>
      </c>
      <c r="M55" s="52">
        <v>22.783914456314587</v>
      </c>
      <c r="N55" s="51">
        <v>28.319515934442848</v>
      </c>
      <c r="O55" s="51">
        <v>11.277403919670284</v>
      </c>
      <c r="P55" s="54">
        <v>8.9999999999999993E-3</v>
      </c>
      <c r="Q55" s="54">
        <v>5.88</v>
      </c>
      <c r="X55" s="54">
        <v>1.1667328500000016</v>
      </c>
      <c r="Y55" s="54">
        <v>0.78068586000000317</v>
      </c>
      <c r="Z55" s="54">
        <v>0.83987634999999961</v>
      </c>
      <c r="AA55" s="54">
        <v>1.2259233399999998</v>
      </c>
      <c r="AB55" s="56">
        <v>9.8666814115010215</v>
      </c>
      <c r="AC55" s="56">
        <v>6.7711576843574983</v>
      </c>
      <c r="AD55" s="56">
        <v>42.744333623284312</v>
      </c>
      <c r="AE55" s="56">
        <v>54.237589477709761</v>
      </c>
      <c r="AF55" s="52">
        <v>17.042112014772563</v>
      </c>
      <c r="AG55" s="52">
        <v>22.783914456314587</v>
      </c>
      <c r="AH55" s="52">
        <v>19.604219124664514</v>
      </c>
      <c r="AI55" s="52">
        <v>28.319515934442851</v>
      </c>
      <c r="AJ55" s="54">
        <v>11.824977430000001</v>
      </c>
      <c r="AK55" s="54">
        <v>15.995721780000002</v>
      </c>
      <c r="AL55" s="54">
        <v>13.309010759999998</v>
      </c>
      <c r="AM55" s="54">
        <v>12.342789419999997</v>
      </c>
      <c r="AN55" s="54">
        <v>12.991710280000001</v>
      </c>
      <c r="AO55" s="54">
        <v>11.529577310000001</v>
      </c>
      <c r="AP55" s="54">
        <v>16.418642230000003</v>
      </c>
      <c r="AQ55" s="54">
        <v>13.011901130000002</v>
      </c>
      <c r="AR55" s="54">
        <v>11.672502370000002</v>
      </c>
      <c r="AS55" s="54">
        <v>12.310263170000004</v>
      </c>
      <c r="AT55" s="54">
        <v>1.9648834800000015</v>
      </c>
      <c r="AU55" s="54">
        <v>2.2602836000000006</v>
      </c>
      <c r="AV55" s="54">
        <v>1.8373630300000001</v>
      </c>
      <c r="AW55" s="54">
        <v>2.1344728100000001</v>
      </c>
      <c r="AX55" s="54">
        <v>2.804759830000001</v>
      </c>
      <c r="AY55" s="54">
        <v>2.2602836000000006</v>
      </c>
      <c r="AZ55" s="54">
        <v>1.8373630300000001</v>
      </c>
      <c r="BA55" s="54">
        <v>2.1344728100000001</v>
      </c>
      <c r="BB55" s="54">
        <v>2.804759830000001</v>
      </c>
      <c r="BC55" s="54">
        <v>3.4862069400000002</v>
      </c>
      <c r="BD55" s="54">
        <v>0.29540011999999916</v>
      </c>
      <c r="BE55" s="54">
        <v>-0.42292045000000111</v>
      </c>
      <c r="BF55" s="54">
        <v>0.29710962999999524</v>
      </c>
      <c r="BG55" s="54">
        <v>0.670287049999997</v>
      </c>
      <c r="BH55" s="54">
        <v>0.68144710999999758</v>
      </c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</row>
    <row r="56" spans="1:85" x14ac:dyDescent="0.25">
      <c r="A56" s="53">
        <v>141</v>
      </c>
      <c r="B56" s="48">
        <v>2</v>
      </c>
      <c r="C56" s="53">
        <v>4</v>
      </c>
      <c r="D56" s="53">
        <v>15</v>
      </c>
      <c r="E56" s="53" t="s">
        <v>120</v>
      </c>
      <c r="F56" s="53" t="s">
        <v>119</v>
      </c>
      <c r="G56" s="53" t="s">
        <v>42</v>
      </c>
      <c r="H56" s="54">
        <v>0</v>
      </c>
      <c r="I56" s="54">
        <v>5.0862119899999998</v>
      </c>
      <c r="J56" s="54">
        <v>5.0862119899999998</v>
      </c>
      <c r="K56" s="56" t="s">
        <v>240</v>
      </c>
      <c r="L56" s="52" t="s">
        <v>240</v>
      </c>
      <c r="M56" s="52">
        <v>4.9397343345887545</v>
      </c>
      <c r="N56" s="51">
        <v>26.848824679051571</v>
      </c>
      <c r="O56" s="51" t="s">
        <v>240</v>
      </c>
      <c r="P56" s="54">
        <v>1.8</v>
      </c>
      <c r="Q56" s="54">
        <v>3.15</v>
      </c>
      <c r="X56" s="54">
        <v>6.2005547699999992</v>
      </c>
      <c r="Y56" s="54">
        <v>5.0862119899999998</v>
      </c>
      <c r="Z56" s="54">
        <v>0.25124535999999997</v>
      </c>
      <c r="AA56" s="54">
        <v>1.3655881399999998</v>
      </c>
      <c r="AB56" s="56" t="s">
        <v>240</v>
      </c>
      <c r="AC56" s="56" t="s">
        <v>240</v>
      </c>
      <c r="AD56" s="56" t="s">
        <v>240</v>
      </c>
      <c r="AE56" s="56" t="s">
        <v>240</v>
      </c>
      <c r="AF56" s="52" t="s">
        <v>240</v>
      </c>
      <c r="AG56" s="52">
        <v>4.9397343345887545</v>
      </c>
      <c r="AH56" s="52" t="s">
        <v>240</v>
      </c>
      <c r="AI56" s="52">
        <v>26.848824679051571</v>
      </c>
      <c r="AJ56" s="54">
        <v>0</v>
      </c>
      <c r="AK56" s="54">
        <v>1.2242800199999999</v>
      </c>
      <c r="AL56" s="54">
        <v>1.5467408599999999</v>
      </c>
      <c r="AM56" s="54">
        <v>4.3613481099999998</v>
      </c>
      <c r="AN56" s="54">
        <v>6.2005547699999992</v>
      </c>
      <c r="AO56" s="54">
        <v>0</v>
      </c>
      <c r="AP56" s="54">
        <v>1.2085285400000003</v>
      </c>
      <c r="AQ56" s="54">
        <v>2.0401710899999994</v>
      </c>
      <c r="AR56" s="54">
        <v>3.6324240000000003</v>
      </c>
      <c r="AS56" s="54">
        <v>5.0862119899999998</v>
      </c>
      <c r="AT56" s="54">
        <v>0</v>
      </c>
      <c r="AU56" s="54">
        <v>0</v>
      </c>
      <c r="AV56" s="54">
        <v>1.5751000000000001E-2</v>
      </c>
      <c r="AW56" s="54">
        <v>-0.47767900000000002</v>
      </c>
      <c r="AX56" s="54">
        <v>0.25124535999999997</v>
      </c>
      <c r="AY56" s="54">
        <v>0</v>
      </c>
      <c r="AZ56" s="54">
        <v>1.5751000000000001E-2</v>
      </c>
      <c r="BA56" s="54">
        <v>-0.47767900000000002</v>
      </c>
      <c r="BB56" s="54">
        <v>0.25124535999999997</v>
      </c>
      <c r="BC56" s="54">
        <v>1.3655881399999998</v>
      </c>
      <c r="BD56" s="54">
        <v>0</v>
      </c>
      <c r="BE56" s="54">
        <v>1.5751479999999748E-2</v>
      </c>
      <c r="BF56" s="54">
        <v>-0.49343022999999975</v>
      </c>
      <c r="BG56" s="54">
        <v>0.7289241099999989</v>
      </c>
      <c r="BH56" s="54">
        <v>1.1143427799999994</v>
      </c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</row>
    <row r="57" spans="1:85" x14ac:dyDescent="0.25">
      <c r="A57" s="48">
        <v>169</v>
      </c>
      <c r="B57" s="48">
        <v>2</v>
      </c>
      <c r="C57" s="48">
        <v>5</v>
      </c>
      <c r="D57" s="48">
        <v>0</v>
      </c>
      <c r="E57" s="48" t="s">
        <v>120</v>
      </c>
      <c r="F57" s="48" t="s">
        <v>118</v>
      </c>
      <c r="G57" s="48"/>
      <c r="H57" s="49">
        <v>14.348750919999995</v>
      </c>
      <c r="I57" s="49">
        <v>-1.9732599899999947</v>
      </c>
      <c r="J57" s="49">
        <v>12.37549093</v>
      </c>
      <c r="K57" s="50">
        <v>-13.752137736599558</v>
      </c>
      <c r="L57" s="51">
        <v>8.2983442017961639</v>
      </c>
      <c r="M57" s="51">
        <v>19.024343868999079</v>
      </c>
      <c r="N57" s="51">
        <v>17.820800584595425</v>
      </c>
      <c r="O57" s="51">
        <v>9.5224563827992608</v>
      </c>
      <c r="P57" s="49"/>
      <c r="Q57" s="49"/>
      <c r="R57" s="51"/>
      <c r="S57" s="51"/>
      <c r="T57" s="51"/>
      <c r="U57" s="51"/>
      <c r="V57" s="51"/>
      <c r="W57" s="48"/>
      <c r="X57" s="49">
        <v>-1.8228366999999992</v>
      </c>
      <c r="Y57" s="49">
        <v>-1.9732599899999947</v>
      </c>
      <c r="Z57" s="49">
        <v>1.163647209999999</v>
      </c>
      <c r="AA57" s="49">
        <v>1.3140704999999944</v>
      </c>
      <c r="AB57" s="50">
        <v>-12.974496238455513</v>
      </c>
      <c r="AC57" s="50">
        <v>-13.752137736599558</v>
      </c>
      <c r="AD57" s="50">
        <v>97.72727543765285</v>
      </c>
      <c r="AE57" s="50">
        <v>147.42622762155665</v>
      </c>
      <c r="AF57" s="51">
        <v>8.2983442017961639</v>
      </c>
      <c r="AG57" s="51">
        <v>19.024343868999079</v>
      </c>
      <c r="AH57" s="51">
        <v>6.2119766728796177</v>
      </c>
      <c r="AI57" s="51">
        <v>17.820800584595421</v>
      </c>
      <c r="AJ57" s="49">
        <v>14.049383240000001</v>
      </c>
      <c r="AK57" s="49">
        <v>12.710505729999998</v>
      </c>
      <c r="AL57" s="49">
        <v>11.19372677</v>
      </c>
      <c r="AM57" s="49">
        <v>12.394886570000001</v>
      </c>
      <c r="AN57" s="49">
        <v>12.226546540000001</v>
      </c>
      <c r="AO57" s="49">
        <v>14.348750919999995</v>
      </c>
      <c r="AP57" s="49">
        <v>12.976251799999996</v>
      </c>
      <c r="AQ57" s="49">
        <v>10.474585210000004</v>
      </c>
      <c r="AR57" s="49">
        <v>11.385267170000004</v>
      </c>
      <c r="AS57" s="49">
        <v>12.37549093</v>
      </c>
      <c r="AT57" s="49">
        <v>1.1907087399999932</v>
      </c>
      <c r="AU57" s="49">
        <v>0.89134105999999913</v>
      </c>
      <c r="AV57" s="49">
        <v>0.62559499000000074</v>
      </c>
      <c r="AW57" s="49">
        <v>1.3447365499999957</v>
      </c>
      <c r="AX57" s="49">
        <v>2.3543559499999924</v>
      </c>
      <c r="AY57" s="49">
        <v>0.89134105999999913</v>
      </c>
      <c r="AZ57" s="49">
        <v>0.62559499000000074</v>
      </c>
      <c r="BA57" s="49">
        <v>1.3447365499999957</v>
      </c>
      <c r="BB57" s="49">
        <v>2.3543559499999924</v>
      </c>
      <c r="BC57" s="49">
        <v>2.2054115599999937</v>
      </c>
      <c r="BD57" s="49">
        <v>-0.29936767999999414</v>
      </c>
      <c r="BE57" s="49">
        <v>-0.26574606999999845</v>
      </c>
      <c r="BF57" s="49">
        <v>0.71914155999999496</v>
      </c>
      <c r="BG57" s="49">
        <v>1.0096193999999967</v>
      </c>
      <c r="BH57" s="49">
        <v>-0.14894438999999873</v>
      </c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</row>
    <row r="58" spans="1:85" x14ac:dyDescent="0.25">
      <c r="A58" s="53">
        <v>156</v>
      </c>
      <c r="B58" s="48">
        <v>2</v>
      </c>
      <c r="C58" s="53">
        <v>5</v>
      </c>
      <c r="D58" s="53">
        <v>1</v>
      </c>
      <c r="E58" s="53" t="s">
        <v>120</v>
      </c>
      <c r="F58" s="53" t="s">
        <v>117</v>
      </c>
      <c r="G58" s="53" t="s">
        <v>78</v>
      </c>
      <c r="H58" s="54">
        <v>4.0988023299999989</v>
      </c>
      <c r="I58" s="54">
        <v>-2.128560129999999</v>
      </c>
      <c r="J58" s="54">
        <v>1.9702422000000004</v>
      </c>
      <c r="K58" s="56">
        <v>-51.931270615823991</v>
      </c>
      <c r="L58" s="52">
        <v>13.184589216333315</v>
      </c>
      <c r="M58" s="52">
        <v>42.401950887053367</v>
      </c>
      <c r="N58" s="51">
        <v>38.790961842153202</v>
      </c>
      <c r="O58" s="51">
        <v>25.606372625819887</v>
      </c>
      <c r="Q58" s="54">
        <v>2.12</v>
      </c>
      <c r="X58" s="54">
        <v>-2.1814931700000009</v>
      </c>
      <c r="Y58" s="54">
        <v>-2.128560129999999</v>
      </c>
      <c r="Z58" s="54">
        <v>0.29501088000000153</v>
      </c>
      <c r="AA58" s="54">
        <v>0.24207784000000007</v>
      </c>
      <c r="AB58" s="56">
        <v>-53.460237248919107</v>
      </c>
      <c r="AC58" s="56">
        <v>-51.931270615823991</v>
      </c>
      <c r="AD58" s="56">
        <v>54.590171078361728</v>
      </c>
      <c r="AE58" s="56">
        <v>46.357475935471705</v>
      </c>
      <c r="AF58" s="52">
        <v>13.184589216333315</v>
      </c>
      <c r="AG58" s="52">
        <v>42.401950887053367</v>
      </c>
      <c r="AH58" s="52">
        <v>12.740259665071479</v>
      </c>
      <c r="AI58" s="52">
        <v>38.790961842153202</v>
      </c>
      <c r="AJ58" s="54">
        <v>4.0805901400000009</v>
      </c>
      <c r="AK58" s="54">
        <v>3.1081953699999998</v>
      </c>
      <c r="AL58" s="54">
        <v>2.2358558099999999</v>
      </c>
      <c r="AM58" s="54">
        <v>2.4542493300000001</v>
      </c>
      <c r="AN58" s="54">
        <v>1.89909697</v>
      </c>
      <c r="AO58" s="54">
        <v>4.0988023299999989</v>
      </c>
      <c r="AP58" s="54">
        <v>3.3634920600000004</v>
      </c>
      <c r="AQ58" s="54">
        <v>1.9660752699999995</v>
      </c>
      <c r="AR58" s="54">
        <v>2.1555101099999998</v>
      </c>
      <c r="AS58" s="54">
        <v>1.9702422000000004</v>
      </c>
      <c r="AT58" s="54">
        <v>0.54041024999999854</v>
      </c>
      <c r="AU58" s="54">
        <v>0.52219805999999991</v>
      </c>
      <c r="AV58" s="54">
        <v>0.26690136999999997</v>
      </c>
      <c r="AW58" s="54">
        <v>0.53668190999999998</v>
      </c>
      <c r="AX58" s="54">
        <v>0.83542112999999996</v>
      </c>
      <c r="AY58" s="54">
        <v>0.52219805999999991</v>
      </c>
      <c r="AZ58" s="54">
        <v>0.26690136999999997</v>
      </c>
      <c r="BA58" s="54">
        <v>0.53668190999999998</v>
      </c>
      <c r="BB58" s="54">
        <v>0.83542112999999996</v>
      </c>
      <c r="BC58" s="54">
        <v>0.76427590000000001</v>
      </c>
      <c r="BD58" s="54">
        <v>-1.8212189999998546E-2</v>
      </c>
      <c r="BE58" s="54">
        <v>-0.25529669000000088</v>
      </c>
      <c r="BF58" s="54">
        <v>0.26978054000000051</v>
      </c>
      <c r="BG58" s="54">
        <v>0.29873922000000019</v>
      </c>
      <c r="BH58" s="54">
        <v>-7.1145230000000448E-2</v>
      </c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</row>
    <row r="59" spans="1:85" x14ac:dyDescent="0.25">
      <c r="A59" s="53">
        <v>162</v>
      </c>
      <c r="B59" s="48">
        <v>2</v>
      </c>
      <c r="C59" s="53">
        <v>5</v>
      </c>
      <c r="D59" s="53">
        <v>2</v>
      </c>
      <c r="E59" s="53" t="s">
        <v>120</v>
      </c>
      <c r="F59" s="53" t="s">
        <v>117</v>
      </c>
      <c r="G59" s="53" t="s">
        <v>63</v>
      </c>
      <c r="H59" s="54">
        <v>10.249948589999994</v>
      </c>
      <c r="I59" s="54">
        <v>0.15530014000000433</v>
      </c>
      <c r="J59" s="54">
        <v>10.405248729999999</v>
      </c>
      <c r="K59" s="56">
        <v>1.5151309163786264</v>
      </c>
      <c r="L59" s="52">
        <v>6.3444073332663899</v>
      </c>
      <c r="M59" s="52">
        <v>14.597783382348805</v>
      </c>
      <c r="N59" s="51">
        <v>13.850091885309505</v>
      </c>
      <c r="O59" s="51">
        <v>7.5056845520431148</v>
      </c>
      <c r="P59" s="54">
        <v>0</v>
      </c>
      <c r="Q59" s="54">
        <v>9.4</v>
      </c>
      <c r="X59" s="54">
        <v>0.35865647000000067</v>
      </c>
      <c r="Y59" s="54">
        <v>0.15530014000000433</v>
      </c>
      <c r="Z59" s="54">
        <v>0.86863718000000534</v>
      </c>
      <c r="AA59" s="54">
        <v>1.07199351</v>
      </c>
      <c r="AB59" s="56">
        <v>3.5977922944353313</v>
      </c>
      <c r="AC59" s="56">
        <v>1.5151309163786264</v>
      </c>
      <c r="AD59" s="56">
        <v>133.57514946713357</v>
      </c>
      <c r="AE59" s="56">
        <v>290.4006062691152</v>
      </c>
      <c r="AF59" s="52">
        <v>6.3444073332663899</v>
      </c>
      <c r="AG59" s="52">
        <v>14.597783382348805</v>
      </c>
      <c r="AH59" s="52">
        <v>3.6014131852343292</v>
      </c>
      <c r="AI59" s="52">
        <v>13.850091885309505</v>
      </c>
      <c r="AJ59" s="54">
        <v>9.9687930999999992</v>
      </c>
      <c r="AK59" s="54">
        <v>9.6023103599999988</v>
      </c>
      <c r="AL59" s="54">
        <v>8.9578709599999993</v>
      </c>
      <c r="AM59" s="54">
        <v>9.9406372400000009</v>
      </c>
      <c r="AN59" s="54">
        <v>10.327449570000001</v>
      </c>
      <c r="AO59" s="54">
        <v>10.249948589999994</v>
      </c>
      <c r="AP59" s="54">
        <v>9.612759739999996</v>
      </c>
      <c r="AQ59" s="54">
        <v>8.508509940000005</v>
      </c>
      <c r="AR59" s="54">
        <v>9.2297570600000043</v>
      </c>
      <c r="AS59" s="54">
        <v>10.405248729999999</v>
      </c>
      <c r="AT59" s="54">
        <v>0.65029848999999462</v>
      </c>
      <c r="AU59" s="54">
        <v>0.369143</v>
      </c>
      <c r="AV59" s="54">
        <v>0.35869400000000001</v>
      </c>
      <c r="AW59" s="54">
        <v>0.80805499999999997</v>
      </c>
      <c r="AX59" s="54">
        <v>1.5189356699999998</v>
      </c>
      <c r="AY59" s="54">
        <v>0.369143</v>
      </c>
      <c r="AZ59" s="54">
        <v>0.35869400000000001</v>
      </c>
      <c r="BA59" s="54">
        <v>0.80805499999999997</v>
      </c>
      <c r="BB59" s="54">
        <v>1.5189356699999998</v>
      </c>
      <c r="BC59" s="54">
        <v>1.44113651</v>
      </c>
      <c r="BD59" s="54">
        <v>-0.28115548999999462</v>
      </c>
      <c r="BE59" s="54">
        <v>-1.0449379999997094E-2</v>
      </c>
      <c r="BF59" s="54">
        <v>0.44936101999999395</v>
      </c>
      <c r="BG59" s="54">
        <v>0.71088017999999598</v>
      </c>
      <c r="BH59" s="54">
        <v>-7.7799159999998285E-2</v>
      </c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</row>
    <row r="60" spans="1:85" x14ac:dyDescent="0.25">
      <c r="A60" s="53">
        <v>176</v>
      </c>
      <c r="B60" s="48">
        <v>2</v>
      </c>
      <c r="C60" s="53">
        <v>6</v>
      </c>
      <c r="D60" s="53">
        <v>1</v>
      </c>
      <c r="E60" s="53" t="s">
        <v>120</v>
      </c>
      <c r="F60" s="53" t="s">
        <v>96</v>
      </c>
      <c r="G60" s="53" t="s">
        <v>73</v>
      </c>
      <c r="H60" s="54">
        <v>3.7881610199999982</v>
      </c>
      <c r="I60" s="54">
        <v>0.16996619000000179</v>
      </c>
      <c r="J60" s="54">
        <v>3.9581272099999998</v>
      </c>
      <c r="K60" s="56">
        <v>4.4867731097661068</v>
      </c>
      <c r="L60" s="52">
        <v>38.457776010799009</v>
      </c>
      <c r="M60" s="52">
        <v>23.978154810239158</v>
      </c>
      <c r="N60" s="51">
        <v>22.684482139218566</v>
      </c>
      <c r="O60" s="51">
        <v>-15.773293871580442</v>
      </c>
      <c r="X60" s="54">
        <v>0.307203</v>
      </c>
      <c r="Y60" s="54">
        <v>0.16996619000000179</v>
      </c>
      <c r="Z60" s="54">
        <v>-0.50775660999999817</v>
      </c>
      <c r="AA60" s="54">
        <v>-0.37051979999999995</v>
      </c>
      <c r="AB60" s="56">
        <v>8.5340827992407284</v>
      </c>
      <c r="AC60" s="56">
        <v>4.4867731097661068</v>
      </c>
      <c r="AD60" s="56">
        <v>-34.85322654786939</v>
      </c>
      <c r="AE60" s="56">
        <v>-29.211578810054984</v>
      </c>
      <c r="AF60" s="52">
        <v>38.457776010799009</v>
      </c>
      <c r="AG60" s="52">
        <v>23.978154810239158</v>
      </c>
      <c r="AH60" s="52">
        <v>33.483277329114181</v>
      </c>
      <c r="AI60" s="52">
        <v>22.684482139218566</v>
      </c>
      <c r="AJ60" s="54">
        <v>3.5997189999999999</v>
      </c>
      <c r="AK60" s="54">
        <v>3.55593</v>
      </c>
      <c r="AL60" s="54">
        <v>3.0939202300000002</v>
      </c>
      <c r="AM60" s="54">
        <v>3.9592094800000002</v>
      </c>
      <c r="AN60" s="54">
        <v>3.9069219999999998</v>
      </c>
      <c r="AO60" s="54">
        <v>3.7881610199999982</v>
      </c>
      <c r="AP60" s="54">
        <v>3.7574928099999996</v>
      </c>
      <c r="AQ60" s="54">
        <v>3.3296685099999999</v>
      </c>
      <c r="AR60" s="54">
        <v>3.8412129800000003</v>
      </c>
      <c r="AS60" s="54">
        <v>3.9581272099999998</v>
      </c>
      <c r="AT60" s="54">
        <v>1.4568424799999982</v>
      </c>
      <c r="AU60" s="54">
        <v>1.2684004600000001</v>
      </c>
      <c r="AV60" s="54">
        <v>1.0668376500000001</v>
      </c>
      <c r="AW60" s="54">
        <v>0.83108937000000005</v>
      </c>
      <c r="AX60" s="54">
        <v>0.94908587</v>
      </c>
      <c r="AY60" s="54">
        <v>1.2684004600000001</v>
      </c>
      <c r="AZ60" s="54">
        <v>1.0668376500000001</v>
      </c>
      <c r="BA60" s="54">
        <v>0.83108937000000005</v>
      </c>
      <c r="BB60" s="54">
        <v>0.94908587</v>
      </c>
      <c r="BC60" s="54">
        <v>0.89788066</v>
      </c>
      <c r="BD60" s="54">
        <v>-0.18844201999999816</v>
      </c>
      <c r="BE60" s="54">
        <v>-0.20156280999999959</v>
      </c>
      <c r="BF60" s="54">
        <v>-0.23574827999999978</v>
      </c>
      <c r="BG60" s="54">
        <v>0.11799649999999953</v>
      </c>
      <c r="BH60" s="54">
        <v>-5.1205209999999959E-2</v>
      </c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</row>
    <row r="61" spans="1:85" x14ac:dyDescent="0.25">
      <c r="A61" s="48">
        <v>244</v>
      </c>
      <c r="B61" s="48">
        <v>2</v>
      </c>
      <c r="C61" s="48">
        <v>7</v>
      </c>
      <c r="D61" s="48">
        <v>0</v>
      </c>
      <c r="E61" s="48" t="s">
        <v>120</v>
      </c>
      <c r="F61" s="48" t="s">
        <v>116</v>
      </c>
      <c r="G61" s="48"/>
      <c r="H61" s="49">
        <v>119.58229353999999</v>
      </c>
      <c r="I61" s="49">
        <v>9.7053883599999846</v>
      </c>
      <c r="J61" s="49">
        <v>129.28768189999997</v>
      </c>
      <c r="K61" s="50">
        <v>8.1160747738573402</v>
      </c>
      <c r="L61" s="51">
        <v>32.372008751488949</v>
      </c>
      <c r="M61" s="51">
        <v>32.700498971511088</v>
      </c>
      <c r="N61" s="51">
        <v>26.872055913936265</v>
      </c>
      <c r="O61" s="51">
        <v>-5.4999528375526836</v>
      </c>
      <c r="P61" s="49"/>
      <c r="Q61" s="49"/>
      <c r="R61" s="51"/>
      <c r="S61" s="51"/>
      <c r="T61" s="51"/>
      <c r="U61" s="51"/>
      <c r="V61" s="51"/>
      <c r="W61" s="48"/>
      <c r="X61" s="49">
        <v>3.7583503900000004</v>
      </c>
      <c r="Y61" s="49">
        <v>9.7053883599999846</v>
      </c>
      <c r="Z61" s="49">
        <v>3.5665265600000171</v>
      </c>
      <c r="AA61" s="49">
        <v>-2.3805114099999667</v>
      </c>
      <c r="AB61" s="50">
        <v>3.185208102338799</v>
      </c>
      <c r="AC61" s="50">
        <v>8.1160747738573402</v>
      </c>
      <c r="AD61" s="50">
        <v>9.2131668160297728</v>
      </c>
      <c r="AE61" s="50">
        <v>-6.4125372027265755</v>
      </c>
      <c r="AF61" s="51">
        <v>32.372008751488949</v>
      </c>
      <c r="AG61" s="51">
        <v>32.700498971511088</v>
      </c>
      <c r="AH61" s="51">
        <v>31.043700936863644</v>
      </c>
      <c r="AI61" s="51">
        <v>26.872055913936261</v>
      </c>
      <c r="AJ61" s="49">
        <v>117.99387259000001</v>
      </c>
      <c r="AK61" s="49">
        <v>129.97184797999998</v>
      </c>
      <c r="AL61" s="49">
        <v>118.63341471999999</v>
      </c>
      <c r="AM61" s="49">
        <v>113.44969561999999</v>
      </c>
      <c r="AN61" s="49">
        <v>121.75222298</v>
      </c>
      <c r="AO61" s="49">
        <v>119.58229353999999</v>
      </c>
      <c r="AP61" s="49">
        <v>120.88460945999999</v>
      </c>
      <c r="AQ61" s="49">
        <v>109.06830078</v>
      </c>
      <c r="AR61" s="49">
        <v>126.94710056999996</v>
      </c>
      <c r="AS61" s="49">
        <v>129.28768189999997</v>
      </c>
      <c r="AT61" s="49">
        <v>38.711190530000003</v>
      </c>
      <c r="AU61" s="49">
        <v>37.122769580000011</v>
      </c>
      <c r="AV61" s="49">
        <v>46.21000810000001</v>
      </c>
      <c r="AW61" s="49">
        <v>55.775122039999992</v>
      </c>
      <c r="AX61" s="49">
        <v>42.277717090000017</v>
      </c>
      <c r="AY61" s="49">
        <v>37.122769580000011</v>
      </c>
      <c r="AZ61" s="49">
        <v>46.21000810000001</v>
      </c>
      <c r="BA61" s="49">
        <v>55.775122039999992</v>
      </c>
      <c r="BB61" s="49">
        <v>42.277717090000017</v>
      </c>
      <c r="BC61" s="49">
        <v>34.742258170000049</v>
      </c>
      <c r="BD61" s="49">
        <v>-1.5884209499999882</v>
      </c>
      <c r="BE61" s="49">
        <v>9.0872385199999961</v>
      </c>
      <c r="BF61" s="49">
        <v>9.5651139399999821</v>
      </c>
      <c r="BG61" s="49">
        <v>-13.497404949999973</v>
      </c>
      <c r="BH61" s="49">
        <v>-7.5354589199999724</v>
      </c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</row>
    <row r="62" spans="1:85" x14ac:dyDescent="0.25">
      <c r="A62" s="53">
        <v>183</v>
      </c>
      <c r="B62" s="48">
        <v>2</v>
      </c>
      <c r="C62" s="53">
        <v>7</v>
      </c>
      <c r="D62" s="53">
        <v>1</v>
      </c>
      <c r="E62" s="53" t="s">
        <v>120</v>
      </c>
      <c r="F62" s="53" t="s">
        <v>29</v>
      </c>
      <c r="G62" s="53" t="s">
        <v>68</v>
      </c>
      <c r="H62" s="54">
        <v>0</v>
      </c>
      <c r="I62" s="54">
        <v>1.1820758499999999</v>
      </c>
      <c r="J62" s="54">
        <v>1.1820758499999999</v>
      </c>
      <c r="K62" s="56" t="s">
        <v>240</v>
      </c>
      <c r="L62" s="52" t="s">
        <v>240</v>
      </c>
      <c r="M62" s="52">
        <v>9.3656443450731199</v>
      </c>
      <c r="N62" s="51">
        <v>25.811726041099647</v>
      </c>
      <c r="O62" s="51" t="s">
        <v>240</v>
      </c>
      <c r="Q62" s="54">
        <v>0.83379999999999999</v>
      </c>
      <c r="X62" s="54">
        <v>1.37648101</v>
      </c>
      <c r="Y62" s="54">
        <v>1.1820758499999999</v>
      </c>
      <c r="Z62" s="54">
        <v>0.11070902000000001</v>
      </c>
      <c r="AA62" s="54">
        <v>0.30511418000000001</v>
      </c>
      <c r="AB62" s="56" t="s">
        <v>240</v>
      </c>
      <c r="AC62" s="56" t="s">
        <v>240</v>
      </c>
      <c r="AD62" s="56" t="s">
        <v>240</v>
      </c>
      <c r="AE62" s="56" t="s">
        <v>240</v>
      </c>
      <c r="AF62" s="52" t="s">
        <v>240</v>
      </c>
      <c r="AG62" s="52">
        <v>9.3656443450731199</v>
      </c>
      <c r="AH62" s="52" t="s">
        <v>240</v>
      </c>
      <c r="AI62" s="52">
        <v>25.811726041099647</v>
      </c>
      <c r="AJ62" s="54">
        <v>0</v>
      </c>
      <c r="AK62" s="54">
        <v>0</v>
      </c>
      <c r="AL62" s="54">
        <v>0.10653752000000001</v>
      </c>
      <c r="AM62" s="54">
        <v>0.22184789000000002</v>
      </c>
      <c r="AN62" s="54">
        <v>1.37648101</v>
      </c>
      <c r="AO62" s="54">
        <v>0</v>
      </c>
      <c r="AP62" s="54">
        <v>0</v>
      </c>
      <c r="AQ62" s="54">
        <v>0.10469615000000002</v>
      </c>
      <c r="AR62" s="54">
        <v>0.11298024000000001</v>
      </c>
      <c r="AS62" s="54">
        <v>1.1820758499999999</v>
      </c>
      <c r="AT62" s="54">
        <v>0</v>
      </c>
      <c r="AU62" s="54">
        <v>0</v>
      </c>
      <c r="AV62" s="54">
        <v>0</v>
      </c>
      <c r="AW62" s="54">
        <v>1.841E-3</v>
      </c>
      <c r="AX62" s="54">
        <v>0.11070902000000001</v>
      </c>
      <c r="AY62" s="54">
        <v>0</v>
      </c>
      <c r="AZ62" s="54">
        <v>0</v>
      </c>
      <c r="BA62" s="54">
        <v>1.841E-3</v>
      </c>
      <c r="BB62" s="54">
        <v>0.11070902000000001</v>
      </c>
      <c r="BC62" s="54">
        <v>0.30511418000000001</v>
      </c>
      <c r="BD62" s="54">
        <v>0</v>
      </c>
      <c r="BE62" s="54">
        <v>0</v>
      </c>
      <c r="BF62" s="54">
        <v>1.8413699999999954E-3</v>
      </c>
      <c r="BG62" s="54">
        <v>0.10886765000000001</v>
      </c>
      <c r="BH62" s="54">
        <v>0.19440516000000016</v>
      </c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</row>
    <row r="63" spans="1:85" x14ac:dyDescent="0.25">
      <c r="A63" s="53">
        <v>189</v>
      </c>
      <c r="B63" s="48">
        <v>2</v>
      </c>
      <c r="C63" s="53">
        <v>7</v>
      </c>
      <c r="D63" s="53">
        <v>2</v>
      </c>
      <c r="E63" s="53" t="s">
        <v>120</v>
      </c>
      <c r="F63" s="53" t="s">
        <v>29</v>
      </c>
      <c r="G63" s="53" t="s">
        <v>75</v>
      </c>
      <c r="H63" s="54">
        <v>1.7024356499999997</v>
      </c>
      <c r="I63" s="54">
        <v>-2.7042219999999971E-2</v>
      </c>
      <c r="J63" s="54">
        <v>1.6753934299999997</v>
      </c>
      <c r="K63" s="56">
        <v>-1.5884430051732013</v>
      </c>
      <c r="L63" s="52">
        <v>20.984937081175421</v>
      </c>
      <c r="M63" s="52">
        <v>27.914105524455834</v>
      </c>
      <c r="N63" s="51">
        <v>23.426775643975166</v>
      </c>
      <c r="O63" s="51">
        <v>2.4418385627997452</v>
      </c>
      <c r="Q63" s="54">
        <v>1.608387</v>
      </c>
      <c r="X63" s="54">
        <v>5.3499899999999911E-3</v>
      </c>
      <c r="Y63" s="54">
        <v>-2.7042219999999971E-2</v>
      </c>
      <c r="Z63" s="54">
        <v>0.11041604000000033</v>
      </c>
      <c r="AA63" s="54">
        <v>0.14280825000000003</v>
      </c>
      <c r="AB63" s="56">
        <v>0.33545138149513321</v>
      </c>
      <c r="AC63" s="56">
        <v>-1.5884430051732013</v>
      </c>
      <c r="AD63" s="56">
        <v>30.906782143457569</v>
      </c>
      <c r="AE63" s="56">
        <v>57.195959459058422</v>
      </c>
      <c r="AF63" s="52">
        <v>20.984937081175421</v>
      </c>
      <c r="AG63" s="52">
        <v>27.914105524455834</v>
      </c>
      <c r="AH63" s="52">
        <v>14.666187823310681</v>
      </c>
      <c r="AI63" s="52">
        <v>23.426775643975166</v>
      </c>
      <c r="AJ63" s="54">
        <v>1.5948630100000001</v>
      </c>
      <c r="AK63" s="54">
        <v>1.4944297399999997</v>
      </c>
      <c r="AL63" s="54">
        <v>1.24931207</v>
      </c>
      <c r="AM63" s="54">
        <v>1.3243346400000002</v>
      </c>
      <c r="AN63" s="54">
        <v>1.6002130000000001</v>
      </c>
      <c r="AO63" s="54">
        <v>1.7024356499999997</v>
      </c>
      <c r="AP63" s="54">
        <v>1.3447797800000003</v>
      </c>
      <c r="AQ63" s="54">
        <v>1.19787892</v>
      </c>
      <c r="AR63" s="54">
        <v>1.3074290699999997</v>
      </c>
      <c r="AS63" s="54">
        <v>1.6753934299999997</v>
      </c>
      <c r="AT63" s="54">
        <v>0.35725504999999969</v>
      </c>
      <c r="AU63" s="54">
        <v>0.24968240999999999</v>
      </c>
      <c r="AV63" s="54">
        <v>0.39933236999999999</v>
      </c>
      <c r="AW63" s="54">
        <v>0.45076552000000003</v>
      </c>
      <c r="AX63" s="54">
        <v>0.46767109000000001</v>
      </c>
      <c r="AY63" s="54">
        <v>0.24968240999999999</v>
      </c>
      <c r="AZ63" s="54">
        <v>0.39933236999999999</v>
      </c>
      <c r="BA63" s="54">
        <v>0.45076552000000003</v>
      </c>
      <c r="BB63" s="54">
        <v>0.46767109000000001</v>
      </c>
      <c r="BC63" s="54">
        <v>0.39249066000000005</v>
      </c>
      <c r="BD63" s="54">
        <v>-0.10757263999999966</v>
      </c>
      <c r="BE63" s="54">
        <v>0.1496499599999995</v>
      </c>
      <c r="BF63" s="54">
        <v>5.1433150000000143E-2</v>
      </c>
      <c r="BG63" s="54">
        <v>1.6905570000000297E-2</v>
      </c>
      <c r="BH63" s="54">
        <v>-7.5180429999999701E-2</v>
      </c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</row>
    <row r="64" spans="1:85" x14ac:dyDescent="0.25">
      <c r="A64" s="53">
        <v>195</v>
      </c>
      <c r="B64" s="48">
        <v>2</v>
      </c>
      <c r="C64" s="53">
        <v>7</v>
      </c>
      <c r="D64" s="53">
        <v>3</v>
      </c>
      <c r="E64" s="53" t="s">
        <v>120</v>
      </c>
      <c r="F64" s="53" t="s">
        <v>29</v>
      </c>
      <c r="G64" s="53" t="s">
        <v>61</v>
      </c>
      <c r="H64" s="54">
        <v>1.5478416299999997</v>
      </c>
      <c r="I64" s="54">
        <v>0.51710772000000049</v>
      </c>
      <c r="J64" s="54">
        <v>2.06494935</v>
      </c>
      <c r="K64" s="56">
        <v>33.408309350098087</v>
      </c>
      <c r="L64" s="52">
        <v>1399.003080825524</v>
      </c>
      <c r="M64" s="52">
        <v>626.92757621391536</v>
      </c>
      <c r="N64" s="51">
        <v>463.73614054988809</v>
      </c>
      <c r="O64" s="51">
        <v>-935.26694027563587</v>
      </c>
      <c r="Q64" s="54">
        <v>0.92500800000000005</v>
      </c>
      <c r="X64" s="54">
        <v>-3.4737401400000016</v>
      </c>
      <c r="Y64" s="54">
        <v>0.51710772000000049</v>
      </c>
      <c r="Z64" s="54">
        <v>-8.7086151800000042</v>
      </c>
      <c r="AA64" s="54">
        <v>-12.699463040000005</v>
      </c>
      <c r="AB64" s="56">
        <v>-160.16366779183062</v>
      </c>
      <c r="AC64" s="56">
        <v>33.408309350098087</v>
      </c>
      <c r="AD64" s="56">
        <v>-40.216466157958372</v>
      </c>
      <c r="AE64" s="56">
        <v>-57.01120855339181</v>
      </c>
      <c r="AF64" s="52">
        <v>1399.003080825524</v>
      </c>
      <c r="AG64" s="52">
        <v>626.92757621391536</v>
      </c>
      <c r="AH64" s="52">
        <v>1439.1252327281061</v>
      </c>
      <c r="AI64" s="52">
        <v>463.73614054988803</v>
      </c>
      <c r="AJ64" s="54">
        <v>2.1688690000000017</v>
      </c>
      <c r="AK64" s="54">
        <v>1.8326037000000004</v>
      </c>
      <c r="AL64" s="54">
        <v>2.4904301499999995</v>
      </c>
      <c r="AM64" s="54">
        <v>-8.128821300000002</v>
      </c>
      <c r="AN64" s="54">
        <v>-1.3048711399999999</v>
      </c>
      <c r="AO64" s="54">
        <v>1.5478416299999997</v>
      </c>
      <c r="AP64" s="54">
        <v>1.9716952099999989</v>
      </c>
      <c r="AQ64" s="54">
        <v>1.6851904599999998</v>
      </c>
      <c r="AR64" s="54">
        <v>1.8669689</v>
      </c>
      <c r="AS64" s="54">
        <v>2.06494935</v>
      </c>
      <c r="AT64" s="54">
        <v>21.654352090000003</v>
      </c>
      <c r="AU64" s="54">
        <v>22.275379460000003</v>
      </c>
      <c r="AV64" s="54">
        <v>22.136287510000006</v>
      </c>
      <c r="AW64" s="54">
        <v>22.941526980000003</v>
      </c>
      <c r="AX64" s="54">
        <v>12.945736910000001</v>
      </c>
      <c r="AY64" s="54">
        <v>22.275379460000003</v>
      </c>
      <c r="AZ64" s="54">
        <v>22.136287510000006</v>
      </c>
      <c r="BA64" s="54">
        <v>22.941526980000003</v>
      </c>
      <c r="BB64" s="54">
        <v>12.945736910000001</v>
      </c>
      <c r="BC64" s="54">
        <v>9.5759164200000004</v>
      </c>
      <c r="BD64" s="54">
        <v>0.62102737000000219</v>
      </c>
      <c r="BE64" s="54">
        <v>-0.13909150999999861</v>
      </c>
      <c r="BF64" s="54">
        <v>0.80523968999999973</v>
      </c>
      <c r="BG64" s="54">
        <v>-9.9957902000000018</v>
      </c>
      <c r="BH64" s="54">
        <v>-3.3698204900000004</v>
      </c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</row>
    <row r="65" spans="1:85" x14ac:dyDescent="0.25">
      <c r="A65" s="53">
        <v>201</v>
      </c>
      <c r="B65" s="48">
        <v>2</v>
      </c>
      <c r="C65" s="53">
        <v>7</v>
      </c>
      <c r="D65" s="53">
        <v>4</v>
      </c>
      <c r="E65" s="53" t="s">
        <v>120</v>
      </c>
      <c r="F65" s="53" t="s">
        <v>29</v>
      </c>
      <c r="G65" s="53" t="s">
        <v>50</v>
      </c>
      <c r="H65" s="54">
        <v>87.777693870000007</v>
      </c>
      <c r="I65" s="54">
        <v>9.3619078599999845</v>
      </c>
      <c r="J65" s="54">
        <v>97.139601729999995</v>
      </c>
      <c r="K65" s="56">
        <v>10.665474845881807</v>
      </c>
      <c r="L65" s="52">
        <v>11.421913891755343</v>
      </c>
      <c r="M65" s="52">
        <v>20.5145433119947</v>
      </c>
      <c r="N65" s="51">
        <v>15.118624503753155</v>
      </c>
      <c r="O65" s="51">
        <v>3.6967106119978119</v>
      </c>
      <c r="Q65" s="54">
        <v>27.7</v>
      </c>
      <c r="X65" s="54">
        <v>-1.4732440300000011</v>
      </c>
      <c r="Y65" s="54">
        <v>9.3619078599999845</v>
      </c>
      <c r="Z65" s="54">
        <v>9.9018530599999899</v>
      </c>
      <c r="AA65" s="54">
        <v>-0.93329918999999761</v>
      </c>
      <c r="AB65" s="56">
        <v>-1.5778343779420001</v>
      </c>
      <c r="AC65" s="56">
        <v>10.665474845881807</v>
      </c>
      <c r="AD65" s="56">
        <v>98.762807913219604</v>
      </c>
      <c r="AE65" s="56">
        <v>-5.9752292555580784</v>
      </c>
      <c r="AF65" s="52">
        <v>11.421913891755343</v>
      </c>
      <c r="AG65" s="52">
        <v>20.5145433119947</v>
      </c>
      <c r="AH65" s="52">
        <v>17.794350855392324</v>
      </c>
      <c r="AI65" s="52">
        <v>15.118624503753159</v>
      </c>
      <c r="AJ65" s="54">
        <v>93.371272079999997</v>
      </c>
      <c r="AK65" s="54">
        <v>86.749436259999996</v>
      </c>
      <c r="AL65" s="54">
        <v>89.901636719999985</v>
      </c>
      <c r="AM65" s="54">
        <v>92.502232659999976</v>
      </c>
      <c r="AN65" s="54">
        <v>91.898028049999994</v>
      </c>
      <c r="AO65" s="54">
        <v>87.777693870000007</v>
      </c>
      <c r="AP65" s="54">
        <v>85.556786580000008</v>
      </c>
      <c r="AQ65" s="54">
        <v>81.404731670000004</v>
      </c>
      <c r="AR65" s="54">
        <v>97.883512369999963</v>
      </c>
      <c r="AS65" s="54">
        <v>97.139601729999995</v>
      </c>
      <c r="AT65" s="54">
        <v>10.025892610000009</v>
      </c>
      <c r="AU65" s="54">
        <v>15.619470820000002</v>
      </c>
      <c r="AV65" s="54">
        <v>16.812120489999995</v>
      </c>
      <c r="AW65" s="54">
        <v>25.309025199999994</v>
      </c>
      <c r="AX65" s="54">
        <v>19.927745669999997</v>
      </c>
      <c r="AY65" s="54">
        <v>15.619470820000002</v>
      </c>
      <c r="AZ65" s="54">
        <v>16.812120489999995</v>
      </c>
      <c r="BA65" s="54">
        <v>25.309025199999994</v>
      </c>
      <c r="BB65" s="54">
        <v>19.927745669999997</v>
      </c>
      <c r="BC65" s="54">
        <v>14.686171630000004</v>
      </c>
      <c r="BD65" s="54">
        <v>5.5935782099999933</v>
      </c>
      <c r="BE65" s="54">
        <v>1.1926496799999773</v>
      </c>
      <c r="BF65" s="54">
        <v>8.4969050499999828</v>
      </c>
      <c r="BG65" s="54">
        <v>-5.381279709999979</v>
      </c>
      <c r="BH65" s="54">
        <v>-5.2415736799999921</v>
      </c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</row>
    <row r="66" spans="1:85" x14ac:dyDescent="0.25">
      <c r="A66" s="53">
        <v>207</v>
      </c>
      <c r="B66" s="48">
        <v>2</v>
      </c>
      <c r="C66" s="53">
        <v>7</v>
      </c>
      <c r="D66" s="53">
        <v>5</v>
      </c>
      <c r="E66" s="53" t="s">
        <v>120</v>
      </c>
      <c r="F66" s="53" t="s">
        <v>29</v>
      </c>
      <c r="G66" s="53" t="s">
        <v>67</v>
      </c>
      <c r="H66" s="54">
        <v>17.64527725999999</v>
      </c>
      <c r="I66" s="54">
        <v>-5.4721830399999876</v>
      </c>
      <c r="J66" s="54">
        <v>12.173094220000003</v>
      </c>
      <c r="K66" s="56">
        <v>-31.012168068363867</v>
      </c>
      <c r="L66" s="52">
        <v>33.59402180342952</v>
      </c>
      <c r="M66" s="52">
        <v>48.287022212828958</v>
      </c>
      <c r="N66" s="51">
        <v>53.982052066955902</v>
      </c>
      <c r="O66" s="51">
        <v>20.388030263526382</v>
      </c>
      <c r="Q66" s="54">
        <v>12.9</v>
      </c>
      <c r="X66" s="54">
        <v>-2.893771420000002</v>
      </c>
      <c r="Y66" s="54">
        <v>-5.4721830399999876</v>
      </c>
      <c r="Z66" s="54">
        <v>-4.9733579999987967E-2</v>
      </c>
      <c r="AA66" s="54">
        <v>2.5286780400000013</v>
      </c>
      <c r="AB66" s="56">
        <v>-18.361345830754637</v>
      </c>
      <c r="AC66" s="56">
        <v>-31.012168068363867</v>
      </c>
      <c r="AD66" s="56">
        <v>-0.83899473573151306</v>
      </c>
      <c r="AE66" s="56">
        <v>62.550661045787017</v>
      </c>
      <c r="AF66" s="52">
        <v>33.59402180342952</v>
      </c>
      <c r="AG66" s="52">
        <v>48.287022212828958</v>
      </c>
      <c r="AH66" s="52">
        <v>22.910425041402842</v>
      </c>
      <c r="AI66" s="52">
        <v>53.982052066955902</v>
      </c>
      <c r="AJ66" s="54">
        <v>15.760126990000002</v>
      </c>
      <c r="AK66" s="54">
        <v>15.240415259999999</v>
      </c>
      <c r="AL66" s="54">
        <v>13.933807479999999</v>
      </c>
      <c r="AM66" s="54">
        <v>14.08778128</v>
      </c>
      <c r="AN66" s="54">
        <v>12.86635557</v>
      </c>
      <c r="AO66" s="54">
        <v>17.64527725999999</v>
      </c>
      <c r="AP66" s="54">
        <v>14.519628369999994</v>
      </c>
      <c r="AQ66" s="54">
        <v>13.84970684</v>
      </c>
      <c r="AR66" s="54">
        <v>13.057252120000008</v>
      </c>
      <c r="AS66" s="54">
        <v>12.173094220000003</v>
      </c>
      <c r="AT66" s="54">
        <v>5.9277582899999883</v>
      </c>
      <c r="AU66" s="54">
        <v>4.0426080199999994</v>
      </c>
      <c r="AV66" s="54">
        <v>4.7633949100000006</v>
      </c>
      <c r="AW66" s="54">
        <v>4.8474955499999988</v>
      </c>
      <c r="AX66" s="54">
        <v>5.87802471</v>
      </c>
      <c r="AY66" s="54">
        <v>4.0426080199999994</v>
      </c>
      <c r="AZ66" s="54">
        <v>4.7633949100000006</v>
      </c>
      <c r="BA66" s="54">
        <v>4.8474955499999988</v>
      </c>
      <c r="BB66" s="54">
        <v>5.87802471</v>
      </c>
      <c r="BC66" s="54">
        <v>6.5712860600000003</v>
      </c>
      <c r="BD66" s="54">
        <v>-1.8851502699999885</v>
      </c>
      <c r="BE66" s="54">
        <v>0.72078689000000618</v>
      </c>
      <c r="BF66" s="54">
        <v>8.4100639999998728E-2</v>
      </c>
      <c r="BG66" s="54">
        <v>1.0305291599999908</v>
      </c>
      <c r="BH66" s="54">
        <v>0.69326134999999778</v>
      </c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</row>
    <row r="67" spans="1:85" x14ac:dyDescent="0.25">
      <c r="A67" s="53">
        <v>213</v>
      </c>
      <c r="B67" s="48">
        <v>2</v>
      </c>
      <c r="C67" s="53">
        <v>7</v>
      </c>
      <c r="D67" s="53">
        <v>6</v>
      </c>
      <c r="E67" s="53" t="s">
        <v>120</v>
      </c>
      <c r="F67" s="53" t="s">
        <v>29</v>
      </c>
      <c r="G67" s="53" t="s">
        <v>69</v>
      </c>
      <c r="H67" s="54">
        <v>0</v>
      </c>
      <c r="I67" s="54">
        <v>0.74928947000000012</v>
      </c>
      <c r="J67" s="54">
        <v>0.74928947000000012</v>
      </c>
      <c r="K67" s="56" t="s">
        <v>240</v>
      </c>
      <c r="L67" s="52" t="s">
        <v>240</v>
      </c>
      <c r="M67" s="52">
        <v>0</v>
      </c>
      <c r="N67" s="51">
        <v>67.351476325965166</v>
      </c>
      <c r="O67" s="51" t="s">
        <v>240</v>
      </c>
      <c r="Q67" s="54">
        <v>0</v>
      </c>
      <c r="X67" s="54">
        <v>1.25394699</v>
      </c>
      <c r="Y67" s="54">
        <v>0.74928947000000012</v>
      </c>
      <c r="Z67" s="54">
        <v>0</v>
      </c>
      <c r="AA67" s="54">
        <v>0.50465751999999997</v>
      </c>
      <c r="AB67" s="56" t="s">
        <v>240</v>
      </c>
      <c r="AC67" s="56" t="s">
        <v>240</v>
      </c>
      <c r="AD67" s="56" t="s">
        <v>240</v>
      </c>
      <c r="AE67" s="56" t="s">
        <v>240</v>
      </c>
      <c r="AF67" s="52" t="s">
        <v>240</v>
      </c>
      <c r="AG67" s="52">
        <v>0</v>
      </c>
      <c r="AH67" s="52" t="s">
        <v>240</v>
      </c>
      <c r="AI67" s="52">
        <v>67.35147632596518</v>
      </c>
      <c r="AJ67" s="54">
        <v>0</v>
      </c>
      <c r="AK67" s="54">
        <v>0</v>
      </c>
      <c r="AL67" s="54">
        <v>0</v>
      </c>
      <c r="AM67" s="54">
        <v>0</v>
      </c>
      <c r="AN67" s="54">
        <v>1.25394699</v>
      </c>
      <c r="AO67" s="54">
        <v>0</v>
      </c>
      <c r="AP67" s="54">
        <v>0</v>
      </c>
      <c r="AQ67" s="54">
        <v>0</v>
      </c>
      <c r="AR67" s="54">
        <v>0</v>
      </c>
      <c r="AS67" s="54">
        <v>0.74928947000000012</v>
      </c>
      <c r="AT67" s="54">
        <v>0</v>
      </c>
      <c r="AU67" s="54">
        <v>0</v>
      </c>
      <c r="AV67" s="54">
        <v>0</v>
      </c>
      <c r="AW67" s="54">
        <v>0</v>
      </c>
      <c r="AX67" s="54">
        <v>0</v>
      </c>
      <c r="AY67" s="54">
        <v>0</v>
      </c>
      <c r="AZ67" s="54">
        <v>0</v>
      </c>
      <c r="BA67" s="54">
        <v>0</v>
      </c>
      <c r="BB67" s="54">
        <v>0</v>
      </c>
      <c r="BC67" s="54">
        <v>0.50465751999999997</v>
      </c>
      <c r="BD67" s="54">
        <v>0</v>
      </c>
      <c r="BE67" s="54">
        <v>0</v>
      </c>
      <c r="BF67" s="54">
        <v>0</v>
      </c>
      <c r="BG67" s="54">
        <v>0</v>
      </c>
      <c r="BH67" s="54">
        <v>0.50465751999999986</v>
      </c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</row>
    <row r="68" spans="1:85" x14ac:dyDescent="0.25">
      <c r="A68" s="53">
        <v>219</v>
      </c>
      <c r="B68" s="48">
        <v>2</v>
      </c>
      <c r="C68" s="53">
        <v>7</v>
      </c>
      <c r="D68" s="53">
        <v>7</v>
      </c>
      <c r="E68" s="53" t="s">
        <v>120</v>
      </c>
      <c r="F68" s="53" t="s">
        <v>29</v>
      </c>
      <c r="G68" s="53" t="s">
        <v>70</v>
      </c>
      <c r="H68" s="54">
        <v>0.60665593999999989</v>
      </c>
      <c r="I68" s="54">
        <v>7.4513829999999961E-2</v>
      </c>
      <c r="J68" s="54">
        <v>0.6811697699999999</v>
      </c>
      <c r="K68" s="56">
        <v>12.28271662517637</v>
      </c>
      <c r="L68" s="52">
        <v>45.856033322611168</v>
      </c>
      <c r="M68" s="52">
        <v>30.018513593167821</v>
      </c>
      <c r="N68" s="51">
        <v>37.139023359771237</v>
      </c>
      <c r="O68" s="51">
        <v>-8.7170099628399313</v>
      </c>
      <c r="Q68" s="54">
        <v>0.7</v>
      </c>
      <c r="X68" s="54">
        <v>9.2978940000000065E-2</v>
      </c>
      <c r="Y68" s="54">
        <v>7.4513829999999961E-2</v>
      </c>
      <c r="Z68" s="54">
        <v>-7.3711310000000002E-2</v>
      </c>
      <c r="AA68" s="54">
        <v>-5.5246200000000009E-2</v>
      </c>
      <c r="AB68" s="56">
        <v>14.603404441373446</v>
      </c>
      <c r="AC68" s="56">
        <v>12.28271662517637</v>
      </c>
      <c r="AD68" s="56">
        <v>-26.496907580781148</v>
      </c>
      <c r="AE68" s="56">
        <v>-17.923925950438967</v>
      </c>
      <c r="AF68" s="52">
        <v>45.856033322611168</v>
      </c>
      <c r="AG68" s="52">
        <v>30.018513593167821</v>
      </c>
      <c r="AH68" s="52">
        <v>50.807381857993519</v>
      </c>
      <c r="AI68" s="52">
        <v>37.139023359771237</v>
      </c>
      <c r="AJ68" s="54">
        <v>0.63669358999999992</v>
      </c>
      <c r="AK68" s="54">
        <v>0.54653202000000001</v>
      </c>
      <c r="AL68" s="54">
        <v>0.61624076999999999</v>
      </c>
      <c r="AM68" s="54">
        <v>0.74089894999999995</v>
      </c>
      <c r="AN68" s="54">
        <v>0.72967252999999999</v>
      </c>
      <c r="AO68" s="54">
        <v>0.60665593999999989</v>
      </c>
      <c r="AP68" s="54">
        <v>0.66752333999999969</v>
      </c>
      <c r="AQ68" s="54">
        <v>0.64273241000000003</v>
      </c>
      <c r="AR68" s="54">
        <v>0.69716539</v>
      </c>
      <c r="AS68" s="54">
        <v>0.6811697699999999</v>
      </c>
      <c r="AT68" s="54">
        <v>0.27818834999999997</v>
      </c>
      <c r="AU68" s="54">
        <v>0.308226</v>
      </c>
      <c r="AV68" s="54">
        <v>0.18723500000000001</v>
      </c>
      <c r="AW68" s="54">
        <v>0.160743</v>
      </c>
      <c r="AX68" s="54">
        <v>0.20447703999999997</v>
      </c>
      <c r="AY68" s="54">
        <v>0.308226</v>
      </c>
      <c r="AZ68" s="54">
        <v>0.18723500000000001</v>
      </c>
      <c r="BA68" s="54">
        <v>0.160743</v>
      </c>
      <c r="BB68" s="54">
        <v>0.20447703999999997</v>
      </c>
      <c r="BC68" s="54">
        <v>0.25297979999999998</v>
      </c>
      <c r="BD68" s="54">
        <v>3.0037650000000023E-2</v>
      </c>
      <c r="BE68" s="54">
        <v>-0.12099131999999972</v>
      </c>
      <c r="BF68" s="54">
        <v>-2.6491640000000014E-2</v>
      </c>
      <c r="BG68" s="54">
        <v>4.3733559999999942E-2</v>
      </c>
      <c r="BH68" s="54">
        <v>4.8502760000000124E-2</v>
      </c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</row>
    <row r="69" spans="1:85" x14ac:dyDescent="0.25">
      <c r="A69" s="53">
        <v>225</v>
      </c>
      <c r="B69" s="48">
        <v>2</v>
      </c>
      <c r="C69" s="53">
        <v>7</v>
      </c>
      <c r="D69" s="53">
        <v>8</v>
      </c>
      <c r="E69" s="53" t="s">
        <v>120</v>
      </c>
      <c r="F69" s="53" t="s">
        <v>29</v>
      </c>
      <c r="G69" s="53" t="s">
        <v>71</v>
      </c>
      <c r="H69" s="54">
        <v>7.8345987499999987</v>
      </c>
      <c r="I69" s="54">
        <v>2.260073700000004</v>
      </c>
      <c r="J69" s="54">
        <v>10.094672450000003</v>
      </c>
      <c r="K69" s="56">
        <v>28.847344607150482</v>
      </c>
      <c r="L69" s="52">
        <v>5.586757075456545E-3</v>
      </c>
      <c r="M69" s="52">
        <v>10.152364180969535</v>
      </c>
      <c r="N69" s="51">
        <v>11.062244025560227</v>
      </c>
      <c r="O69" s="51">
        <v>11.056657268484772</v>
      </c>
      <c r="Q69" s="54">
        <v>8.211957</v>
      </c>
      <c r="X69" s="54">
        <v>8.3295077899999974</v>
      </c>
      <c r="Y69" s="54">
        <v>2.260073700000004</v>
      </c>
      <c r="Z69" s="54">
        <v>1.0244102100000008</v>
      </c>
      <c r="AA69" s="54">
        <v>7.0938442999999998</v>
      </c>
      <c r="AB69" s="56">
        <v>448.54306783516256</v>
      </c>
      <c r="AC69" s="56">
        <v>28.847344607150482</v>
      </c>
      <c r="AD69" s="56">
        <v>234043.91363987766</v>
      </c>
      <c r="AE69" s="56">
        <v>-118.6827812667147</v>
      </c>
      <c r="AF69" s="52">
        <v>5.586757075456545E-3</v>
      </c>
      <c r="AG69" s="52">
        <v>10.152364180969535</v>
      </c>
      <c r="AH69" s="52">
        <v>-76.291679902560432</v>
      </c>
      <c r="AI69" s="52">
        <v>11.062244025560227</v>
      </c>
      <c r="AJ69" s="54">
        <v>1.8570140499999999</v>
      </c>
      <c r="AK69" s="54">
        <v>13.63706956</v>
      </c>
      <c r="AL69" s="54">
        <v>7.8980191600000005</v>
      </c>
      <c r="AM69" s="54">
        <v>9.5834388899999983</v>
      </c>
      <c r="AN69" s="54">
        <v>10.186521839999997</v>
      </c>
      <c r="AO69" s="54">
        <v>7.8345987499999987</v>
      </c>
      <c r="AP69" s="54">
        <v>6.9356247800000022</v>
      </c>
      <c r="AQ69" s="54">
        <v>7.779032500000004</v>
      </c>
      <c r="AR69" s="54">
        <v>9.4018757800000028</v>
      </c>
      <c r="AS69" s="54">
        <v>10.094672450000003</v>
      </c>
      <c r="AT69" s="54">
        <v>4.3769999999925495E-4</v>
      </c>
      <c r="AU69" s="54">
        <v>-5.9771470000000004</v>
      </c>
      <c r="AV69" s="54">
        <v>0.724298</v>
      </c>
      <c r="AW69" s="54">
        <v>0.84328499999999995</v>
      </c>
      <c r="AX69" s="54">
        <v>1.0248479100000001</v>
      </c>
      <c r="AY69" s="54">
        <v>-5.9771470000000004</v>
      </c>
      <c r="AZ69" s="54">
        <v>0.724298</v>
      </c>
      <c r="BA69" s="54">
        <v>0.84328499999999995</v>
      </c>
      <c r="BB69" s="54">
        <v>1.0248479100000001</v>
      </c>
      <c r="BC69" s="54">
        <v>1.1166972999999996</v>
      </c>
      <c r="BD69" s="54">
        <v>-5.9775846999999995</v>
      </c>
      <c r="BE69" s="54">
        <v>6.7014447799999983</v>
      </c>
      <c r="BF69" s="54">
        <v>0.11898665999999643</v>
      </c>
      <c r="BG69" s="54">
        <v>0.18156310999999567</v>
      </c>
      <c r="BH69" s="54">
        <v>9.1849389999995007E-2</v>
      </c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</row>
    <row r="70" spans="1:85" x14ac:dyDescent="0.25">
      <c r="A70" s="53">
        <v>231</v>
      </c>
      <c r="B70" s="48">
        <v>2</v>
      </c>
      <c r="C70" s="53">
        <v>7</v>
      </c>
      <c r="D70" s="53">
        <v>9</v>
      </c>
      <c r="E70" s="53" t="s">
        <v>120</v>
      </c>
      <c r="F70" s="53" t="s">
        <v>29</v>
      </c>
      <c r="G70" s="53" t="s">
        <v>72</v>
      </c>
      <c r="H70" s="54">
        <v>2.1729461900000002</v>
      </c>
      <c r="I70" s="54">
        <v>-0.27956244000000041</v>
      </c>
      <c r="J70" s="54">
        <v>1.8933837499999999</v>
      </c>
      <c r="K70" s="56">
        <v>-12.865594246491685</v>
      </c>
      <c r="L70" s="52">
        <v>21.707897884024462</v>
      </c>
      <c r="M70" s="52">
        <v>53.287456914109463</v>
      </c>
      <c r="N70" s="51">
        <v>51.509225216494023</v>
      </c>
      <c r="O70" s="51">
        <v>29.801327332469562</v>
      </c>
      <c r="Q70" s="54">
        <v>1.8285089999999999</v>
      </c>
      <c r="X70" s="54">
        <v>-0.43466112000000012</v>
      </c>
      <c r="Y70" s="54">
        <v>-0.27956244000000041</v>
      </c>
      <c r="Z70" s="54">
        <v>0.53723510999999979</v>
      </c>
      <c r="AA70" s="54">
        <v>0.38213643000000003</v>
      </c>
      <c r="AB70" s="56">
        <v>-18.944632321225519</v>
      </c>
      <c r="AC70" s="56">
        <v>-12.865594246491685</v>
      </c>
      <c r="AD70" s="56">
        <v>113.89316078106594</v>
      </c>
      <c r="AE70" s="56">
        <v>64.427000739314082</v>
      </c>
      <c r="AF70" s="52">
        <v>21.707897884024462</v>
      </c>
      <c r="AG70" s="52">
        <v>53.287456914109463</v>
      </c>
      <c r="AH70" s="52">
        <v>27.296160058155877</v>
      </c>
      <c r="AI70" s="52">
        <v>51.509225216494016</v>
      </c>
      <c r="AJ70" s="54">
        <v>2.2943761199999999</v>
      </c>
      <c r="AK70" s="54">
        <v>9.8284865900000007</v>
      </c>
      <c r="AL70" s="54">
        <v>2.0633003300000001</v>
      </c>
      <c r="AM70" s="54">
        <v>1.93639842</v>
      </c>
      <c r="AN70" s="54">
        <v>1.859715</v>
      </c>
      <c r="AO70" s="54">
        <v>2.1729461900000002</v>
      </c>
      <c r="AP70" s="54">
        <v>9.4857404899999977</v>
      </c>
      <c r="AQ70" s="54">
        <v>1.9539659200000001</v>
      </c>
      <c r="AR70" s="54">
        <v>1.9726737500000004</v>
      </c>
      <c r="AS70" s="54">
        <v>1.8933837499999999</v>
      </c>
      <c r="AT70" s="54">
        <v>0.47170094000000029</v>
      </c>
      <c r="AU70" s="54">
        <v>0.59313086999999998</v>
      </c>
      <c r="AV70" s="54">
        <v>0.93587697000000014</v>
      </c>
      <c r="AW70" s="54">
        <v>1.04521138</v>
      </c>
      <c r="AX70" s="54">
        <v>1.00893605</v>
      </c>
      <c r="AY70" s="54">
        <v>0.59313086999999998</v>
      </c>
      <c r="AZ70" s="54">
        <v>0.93587697000000014</v>
      </c>
      <c r="BA70" s="54">
        <v>1.04521138</v>
      </c>
      <c r="BB70" s="54">
        <v>1.00893605</v>
      </c>
      <c r="BC70" s="54">
        <v>0.97526730000000006</v>
      </c>
      <c r="BD70" s="54">
        <v>0.1214299299999997</v>
      </c>
      <c r="BE70" s="54">
        <v>0.3427461000000015</v>
      </c>
      <c r="BF70" s="54">
        <v>0.10933440999999991</v>
      </c>
      <c r="BG70" s="54">
        <v>-3.6275330000000543E-2</v>
      </c>
      <c r="BH70" s="54">
        <v>-3.3668749999999997E-2</v>
      </c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</row>
    <row r="71" spans="1:85" x14ac:dyDescent="0.25">
      <c r="A71" s="53">
        <v>237</v>
      </c>
      <c r="B71" s="48">
        <v>2</v>
      </c>
      <c r="C71" s="53">
        <v>7</v>
      </c>
      <c r="D71" s="53">
        <v>10</v>
      </c>
      <c r="E71" s="53" t="s">
        <v>120</v>
      </c>
      <c r="F71" s="53" t="s">
        <v>29</v>
      </c>
      <c r="G71" s="53" t="s">
        <v>48</v>
      </c>
      <c r="H71" s="54">
        <v>0.29484424999999997</v>
      </c>
      <c r="I71" s="54">
        <v>1.3392076299999998</v>
      </c>
      <c r="J71" s="54">
        <v>1.6340518799999997</v>
      </c>
      <c r="K71" s="56">
        <v>454.20849482396204</v>
      </c>
      <c r="L71" s="52">
        <v>-1.4904479229288006</v>
      </c>
      <c r="M71" s="52">
        <v>43.423931558403154</v>
      </c>
      <c r="N71" s="51">
        <v>22.133802752945645</v>
      </c>
      <c r="O71" s="51">
        <v>23.624250675874446</v>
      </c>
      <c r="Q71" s="54">
        <v>0.79600300000000002</v>
      </c>
      <c r="X71" s="54">
        <v>0.97550238000000011</v>
      </c>
      <c r="Y71" s="54">
        <v>1.3392076299999998</v>
      </c>
      <c r="Z71" s="54">
        <v>0.71396406999999995</v>
      </c>
      <c r="AA71" s="54">
        <v>0.35025882000000003</v>
      </c>
      <c r="AB71" s="56">
        <v>314.01192469848252</v>
      </c>
      <c r="AC71" s="56">
        <v>454.20849482396204</v>
      </c>
      <c r="AD71" s="56">
        <v>-16246.764592103764</v>
      </c>
      <c r="AE71" s="56">
        <v>3067.3335668622472</v>
      </c>
      <c r="AF71" s="52">
        <v>-1.4904479229288006</v>
      </c>
      <c r="AG71" s="52">
        <v>43.423931558403154</v>
      </c>
      <c r="AH71" s="52">
        <v>3.8728922134313288</v>
      </c>
      <c r="AI71" s="52">
        <v>22.133802752945648</v>
      </c>
      <c r="AJ71" s="54">
        <v>0.31065775000000001</v>
      </c>
      <c r="AK71" s="54">
        <v>0.64287485</v>
      </c>
      <c r="AL71" s="54">
        <v>0.37413052000000002</v>
      </c>
      <c r="AM71" s="54">
        <v>1.1815841899999997</v>
      </c>
      <c r="AN71" s="54">
        <v>1.2861601300000001</v>
      </c>
      <c r="AO71" s="54">
        <v>0.29484424999999997</v>
      </c>
      <c r="AP71" s="54">
        <v>0.40283090999999999</v>
      </c>
      <c r="AQ71" s="54">
        <v>0.45036591000000004</v>
      </c>
      <c r="AR71" s="54">
        <v>0.64724294999999987</v>
      </c>
      <c r="AS71" s="54">
        <v>1.6340518799999997</v>
      </c>
      <c r="AT71" s="54">
        <v>-4.3945E-3</v>
      </c>
      <c r="AU71" s="54">
        <v>1.1419E-2</v>
      </c>
      <c r="AV71" s="54">
        <v>0.25146299999999999</v>
      </c>
      <c r="AW71" s="54">
        <v>0.17522799999999999</v>
      </c>
      <c r="AX71" s="54">
        <v>0.70956956999999998</v>
      </c>
      <c r="AY71" s="54">
        <v>1.1419E-2</v>
      </c>
      <c r="AZ71" s="54">
        <v>0.25146299999999999</v>
      </c>
      <c r="BA71" s="54">
        <v>0.17522799999999999</v>
      </c>
      <c r="BB71" s="54">
        <v>0.70956956999999998</v>
      </c>
      <c r="BC71" s="54">
        <v>0.36167781999999998</v>
      </c>
      <c r="BD71" s="54">
        <v>1.5813500000000001E-2</v>
      </c>
      <c r="BE71" s="54">
        <v>0.24004394000000001</v>
      </c>
      <c r="BF71" s="54">
        <v>-7.6235390000000014E-2</v>
      </c>
      <c r="BG71" s="54">
        <v>0.53434123999999983</v>
      </c>
      <c r="BH71" s="54">
        <v>-0.34789174999999956</v>
      </c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</row>
    <row r="72" spans="1:85" x14ac:dyDescent="0.25">
      <c r="A72" s="48">
        <v>282</v>
      </c>
      <c r="B72" s="48">
        <v>2</v>
      </c>
      <c r="C72" s="48">
        <v>8</v>
      </c>
      <c r="D72" s="48">
        <v>0</v>
      </c>
      <c r="E72" s="48" t="s">
        <v>120</v>
      </c>
      <c r="F72" s="48" t="s">
        <v>107</v>
      </c>
      <c r="G72" s="48"/>
      <c r="H72" s="49">
        <v>42.797862909999985</v>
      </c>
      <c r="I72" s="49">
        <v>29.829257230000003</v>
      </c>
      <c r="J72" s="49">
        <v>72.627120139999988</v>
      </c>
      <c r="K72" s="50">
        <v>69.698006399824735</v>
      </c>
      <c r="L72" s="51">
        <v>70.213575904928263</v>
      </c>
      <c r="M72" s="51">
        <v>53.052744024169172</v>
      </c>
      <c r="N72" s="51">
        <v>54.701109438758508</v>
      </c>
      <c r="O72" s="51">
        <v>-15.512466466169755</v>
      </c>
      <c r="P72" s="49"/>
      <c r="Q72" s="49"/>
      <c r="R72" s="51"/>
      <c r="S72" s="51"/>
      <c r="T72" s="51"/>
      <c r="U72" s="51"/>
      <c r="V72" s="51"/>
      <c r="W72" s="48"/>
      <c r="X72" s="49">
        <v>30.749265139999991</v>
      </c>
      <c r="Y72" s="49">
        <v>29.829257230000003</v>
      </c>
      <c r="Z72" s="49">
        <v>8.4807701800000324</v>
      </c>
      <c r="AA72" s="49">
        <v>9.4007780900000224</v>
      </c>
      <c r="AB72" s="50">
        <v>71.38538408965897</v>
      </c>
      <c r="AC72" s="50">
        <v>69.698006399824735</v>
      </c>
      <c r="AD72" s="50">
        <v>28.222281501971057</v>
      </c>
      <c r="AE72" s="50">
        <v>30.99798448068487</v>
      </c>
      <c r="AF72" s="51">
        <v>70.213575904928263</v>
      </c>
      <c r="AG72" s="51">
        <v>53.052744024169172</v>
      </c>
      <c r="AH72" s="51">
        <v>70.861160623312088</v>
      </c>
      <c r="AI72" s="51">
        <v>54.701109438758522</v>
      </c>
      <c r="AJ72" s="49">
        <v>43.075015330000006</v>
      </c>
      <c r="AK72" s="49">
        <v>49.889414960000011</v>
      </c>
      <c r="AL72" s="49">
        <v>40.636080970000009</v>
      </c>
      <c r="AM72" s="49">
        <v>55.941576450000014</v>
      </c>
      <c r="AN72" s="49">
        <v>73.824280470000005</v>
      </c>
      <c r="AO72" s="49">
        <v>42.797862909999985</v>
      </c>
      <c r="AP72" s="49">
        <v>43.609504919999992</v>
      </c>
      <c r="AQ72" s="49">
        <v>41.041186589999981</v>
      </c>
      <c r="AR72" s="49">
        <v>53.612763110000046</v>
      </c>
      <c r="AS72" s="49">
        <v>72.627120139999988</v>
      </c>
      <c r="AT72" s="49">
        <v>30.049909959999976</v>
      </c>
      <c r="AU72" s="49">
        <v>30.327062379999997</v>
      </c>
      <c r="AV72" s="49">
        <v>36.606972420000019</v>
      </c>
      <c r="AW72" s="49">
        <v>36.20186680000004</v>
      </c>
      <c r="AX72" s="49">
        <v>38.530680140000008</v>
      </c>
      <c r="AY72" s="49">
        <v>30.327062379999997</v>
      </c>
      <c r="AZ72" s="49">
        <v>36.606972420000019</v>
      </c>
      <c r="BA72" s="49">
        <v>36.20186680000004</v>
      </c>
      <c r="BB72" s="49">
        <v>38.530680140000008</v>
      </c>
      <c r="BC72" s="49">
        <v>39.727840470000018</v>
      </c>
      <c r="BD72" s="49">
        <v>0.27715242000002416</v>
      </c>
      <c r="BE72" s="49">
        <v>6.2799100400000141</v>
      </c>
      <c r="BF72" s="49">
        <v>-0.40510561999997496</v>
      </c>
      <c r="BG72" s="49">
        <v>2.3288133399999662</v>
      </c>
      <c r="BH72" s="49">
        <v>1.1971603300000131</v>
      </c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</row>
    <row r="73" spans="1:85" x14ac:dyDescent="0.25">
      <c r="A73" s="53">
        <v>251</v>
      </c>
      <c r="B73" s="48">
        <v>2</v>
      </c>
      <c r="C73" s="53">
        <v>8</v>
      </c>
      <c r="D73" s="53">
        <v>1</v>
      </c>
      <c r="E73" s="53" t="s">
        <v>120</v>
      </c>
      <c r="F73" s="53" t="s">
        <v>95</v>
      </c>
      <c r="G73" s="53" t="s">
        <v>76</v>
      </c>
      <c r="H73" s="54">
        <v>3.5695379900000002</v>
      </c>
      <c r="I73" s="54">
        <v>5.8956847900000007</v>
      </c>
      <c r="J73" s="54">
        <v>9.4652227800000013</v>
      </c>
      <c r="K73" s="56">
        <v>165.16660717764208</v>
      </c>
      <c r="L73" s="52">
        <v>15.141177976368873</v>
      </c>
      <c r="M73" s="52">
        <v>54.886929666118199</v>
      </c>
      <c r="N73" s="51">
        <v>10.705645641443635</v>
      </c>
      <c r="O73" s="51">
        <v>-4.435532334925238</v>
      </c>
      <c r="P73" s="54">
        <v>2.921E-2</v>
      </c>
      <c r="Q73" s="54">
        <v>1.6885079999999999</v>
      </c>
      <c r="X73" s="54">
        <v>1.5039183299999992</v>
      </c>
      <c r="Y73" s="54">
        <v>5.8956847900000007</v>
      </c>
      <c r="Z73" s="54">
        <v>4.6547000699999987</v>
      </c>
      <c r="AA73" s="54">
        <v>0.2629336100000001</v>
      </c>
      <c r="AB73" s="56">
        <v>39.792015472610757</v>
      </c>
      <c r="AC73" s="56">
        <v>165.16660717764208</v>
      </c>
      <c r="AD73" s="56">
        <v>861.23174436476654</v>
      </c>
      <c r="AE73" s="56">
        <v>35.040079714320591</v>
      </c>
      <c r="AF73" s="52">
        <v>15.141177976368873</v>
      </c>
      <c r="AG73" s="52">
        <v>54.886929666118199</v>
      </c>
      <c r="AH73" s="52">
        <v>21.02175693611262</v>
      </c>
      <c r="AI73" s="52">
        <v>10.705645641443635</v>
      </c>
      <c r="AJ73" s="54">
        <v>3.7794474900000004</v>
      </c>
      <c r="AK73" s="54">
        <v>11.26617422</v>
      </c>
      <c r="AL73" s="54">
        <v>2.8786088599999999</v>
      </c>
      <c r="AM73" s="54">
        <v>3.2057485200000007</v>
      </c>
      <c r="AN73" s="54">
        <v>5.2833658199999993</v>
      </c>
      <c r="AO73" s="54">
        <v>3.5695379900000002</v>
      </c>
      <c r="AP73" s="54">
        <v>3.4414665099999988</v>
      </c>
      <c r="AQ73" s="54">
        <v>4.1159733000000021</v>
      </c>
      <c r="AR73" s="54">
        <v>5.3483012200000042</v>
      </c>
      <c r="AS73" s="54">
        <v>9.4652227800000013</v>
      </c>
      <c r="AT73" s="54">
        <v>0.54047010000000006</v>
      </c>
      <c r="AU73" s="54">
        <v>0.75037960000000015</v>
      </c>
      <c r="AV73" s="54">
        <v>8.5750873099999989</v>
      </c>
      <c r="AW73" s="54">
        <v>7.3377228700000003</v>
      </c>
      <c r="AX73" s="54">
        <v>5.195170169999999</v>
      </c>
      <c r="AY73" s="54">
        <v>0.75037960000000015</v>
      </c>
      <c r="AZ73" s="54">
        <v>8.5750873099999989</v>
      </c>
      <c r="BA73" s="54">
        <v>7.3377228700000003</v>
      </c>
      <c r="BB73" s="54">
        <v>5.195170169999999</v>
      </c>
      <c r="BC73" s="54">
        <v>1.0133132100000002</v>
      </c>
      <c r="BD73" s="54">
        <v>0.2099095</v>
      </c>
      <c r="BE73" s="54">
        <v>7.824707710000002</v>
      </c>
      <c r="BF73" s="54">
        <v>-1.2373644400000023</v>
      </c>
      <c r="BG73" s="54">
        <v>-2.142552700000004</v>
      </c>
      <c r="BH73" s="54">
        <v>-4.181856960000002</v>
      </c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</row>
    <row r="74" spans="1:85" x14ac:dyDescent="0.25">
      <c r="A74" s="53">
        <v>257</v>
      </c>
      <c r="B74" s="48">
        <v>2</v>
      </c>
      <c r="C74" s="53">
        <v>8</v>
      </c>
      <c r="D74" s="53">
        <v>2</v>
      </c>
      <c r="E74" s="53" t="s">
        <v>120</v>
      </c>
      <c r="F74" s="53" t="s">
        <v>95</v>
      </c>
      <c r="G74" s="53" t="s">
        <v>27</v>
      </c>
      <c r="H74" s="54">
        <v>11.903188220000013</v>
      </c>
      <c r="I74" s="54">
        <v>13.952635339999985</v>
      </c>
      <c r="J74" s="54">
        <v>25.855823559999997</v>
      </c>
      <c r="K74" s="56">
        <v>117.21763179848273</v>
      </c>
      <c r="L74" s="52">
        <v>109.19322419989419</v>
      </c>
      <c r="M74" s="52">
        <v>64.990288052538062</v>
      </c>
      <c r="N74" s="51">
        <v>61.301666462949811</v>
      </c>
      <c r="O74" s="51">
        <v>-47.891557736944378</v>
      </c>
      <c r="P74" s="54">
        <v>0.74</v>
      </c>
      <c r="Q74" s="54">
        <v>1.49</v>
      </c>
      <c r="X74" s="54">
        <v>11.448213499999998</v>
      </c>
      <c r="Y74" s="54">
        <v>13.952635339999985</v>
      </c>
      <c r="Z74" s="54">
        <v>3.8062992099999917</v>
      </c>
      <c r="AA74" s="54">
        <v>1.3018771599999963</v>
      </c>
      <c r="AB74" s="56">
        <v>85.092239047369162</v>
      </c>
      <c r="AC74" s="56">
        <v>117.21763179848273</v>
      </c>
      <c r="AD74" s="56">
        <v>29.284912723432743</v>
      </c>
      <c r="AE74" s="56">
        <v>8.948732668267656</v>
      </c>
      <c r="AF74" s="52">
        <v>109.19322419989419</v>
      </c>
      <c r="AG74" s="52">
        <v>64.990288052538062</v>
      </c>
      <c r="AH74" s="52">
        <v>122.22081421476491</v>
      </c>
      <c r="AI74" s="52">
        <v>61.301666462949811</v>
      </c>
      <c r="AJ74" s="54">
        <v>13.453886780000003</v>
      </c>
      <c r="AK74" s="54">
        <v>12.711192430000002</v>
      </c>
      <c r="AL74" s="54">
        <v>12.699488920000002</v>
      </c>
      <c r="AM74" s="54">
        <v>19.386293940000002</v>
      </c>
      <c r="AN74" s="54">
        <v>24.902100280000003</v>
      </c>
      <c r="AO74" s="54">
        <v>11.903188220000013</v>
      </c>
      <c r="AP74" s="54">
        <v>12.886522060000019</v>
      </c>
      <c r="AQ74" s="54">
        <v>12.285396999999993</v>
      </c>
      <c r="AR74" s="54">
        <v>17.369455430000006</v>
      </c>
      <c r="AS74" s="54">
        <v>25.855823559999997</v>
      </c>
      <c r="AT74" s="54">
        <v>12.997475000000009</v>
      </c>
      <c r="AU74" s="54">
        <v>14.548173559999999</v>
      </c>
      <c r="AV74" s="54">
        <v>14.372843659999994</v>
      </c>
      <c r="AW74" s="54">
        <v>14.786935289999997</v>
      </c>
      <c r="AX74" s="54">
        <v>16.80377421</v>
      </c>
      <c r="AY74" s="54">
        <v>14.548173559999999</v>
      </c>
      <c r="AZ74" s="54">
        <v>14.372843659999994</v>
      </c>
      <c r="BA74" s="54">
        <v>14.786935289999997</v>
      </c>
      <c r="BB74" s="54">
        <v>16.80377421</v>
      </c>
      <c r="BC74" s="54">
        <v>15.850050719999995</v>
      </c>
      <c r="BD74" s="54">
        <v>1.5506985599999894</v>
      </c>
      <c r="BE74" s="54">
        <v>-0.17532963000001758</v>
      </c>
      <c r="BF74" s="54">
        <v>0.41409192000000922</v>
      </c>
      <c r="BG74" s="54">
        <v>2.0168385099999941</v>
      </c>
      <c r="BH74" s="54">
        <v>-0.95372327999999751</v>
      </c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</row>
    <row r="75" spans="1:85" x14ac:dyDescent="0.25">
      <c r="A75" s="53">
        <v>263</v>
      </c>
      <c r="B75" s="48">
        <v>2</v>
      </c>
      <c r="C75" s="53">
        <v>8</v>
      </c>
      <c r="D75" s="53">
        <v>3</v>
      </c>
      <c r="E75" s="53" t="s">
        <v>120</v>
      </c>
      <c r="F75" s="53" t="s">
        <v>95</v>
      </c>
      <c r="G75" s="53" t="s">
        <v>32</v>
      </c>
      <c r="H75" s="54">
        <v>24.209362139999968</v>
      </c>
      <c r="I75" s="54">
        <v>10.366631090000014</v>
      </c>
      <c r="J75" s="54">
        <v>34.57599322999998</v>
      </c>
      <c r="K75" s="56">
        <v>42.820752690843221</v>
      </c>
      <c r="L75" s="52">
        <v>22.3601108062898</v>
      </c>
      <c r="M75" s="52">
        <v>14.098836113174478</v>
      </c>
      <c r="N75" s="51">
        <v>29.583452055760368</v>
      </c>
      <c r="O75" s="51">
        <v>7.2233412494705682</v>
      </c>
      <c r="P75" s="54">
        <v>0.05</v>
      </c>
      <c r="Q75" s="54">
        <v>22.75</v>
      </c>
      <c r="X75" s="54">
        <v>16.767053189999992</v>
      </c>
      <c r="Y75" s="54">
        <v>10.366631090000014</v>
      </c>
      <c r="Z75" s="54">
        <v>-0.53842757999996371</v>
      </c>
      <c r="AA75" s="54">
        <v>5.8619945199999943</v>
      </c>
      <c r="AB75" s="56">
        <v>72.387539275198989</v>
      </c>
      <c r="AC75" s="56">
        <v>42.820752690843221</v>
      </c>
      <c r="AD75" s="56">
        <v>-9.9464934144242729</v>
      </c>
      <c r="AE75" s="56">
        <v>134.24073099060715</v>
      </c>
      <c r="AF75" s="52">
        <v>22.3601108062898</v>
      </c>
      <c r="AG75" s="52">
        <v>14.098836113174478</v>
      </c>
      <c r="AH75" s="52">
        <v>18.037558506281272</v>
      </c>
      <c r="AI75" s="52">
        <v>29.583452055760368</v>
      </c>
      <c r="AJ75" s="54">
        <v>23.162899800000005</v>
      </c>
      <c r="AK75" s="54">
        <v>22.334479350000006</v>
      </c>
      <c r="AL75" s="54">
        <v>23.030187420000004</v>
      </c>
      <c r="AM75" s="54">
        <v>30.576930330000007</v>
      </c>
      <c r="AN75" s="54">
        <v>39.929952989999997</v>
      </c>
      <c r="AO75" s="54">
        <v>24.209362139999968</v>
      </c>
      <c r="AP75" s="54">
        <v>24.70829419999998</v>
      </c>
      <c r="AQ75" s="54">
        <v>22.653117979999983</v>
      </c>
      <c r="AR75" s="54">
        <v>28.072150200000031</v>
      </c>
      <c r="AS75" s="54">
        <v>34.57599322999998</v>
      </c>
      <c r="AT75" s="54">
        <v>5.4132401999999642</v>
      </c>
      <c r="AU75" s="54">
        <v>4.3667778600000009</v>
      </c>
      <c r="AV75" s="54">
        <v>1.9929628700000011</v>
      </c>
      <c r="AW75" s="54">
        <v>2.3700324299999997</v>
      </c>
      <c r="AX75" s="54">
        <v>4.8748126200000002</v>
      </c>
      <c r="AY75" s="54">
        <v>4.3667778600000009</v>
      </c>
      <c r="AZ75" s="54">
        <v>1.9929628700000011</v>
      </c>
      <c r="BA75" s="54">
        <v>2.3700324299999997</v>
      </c>
      <c r="BB75" s="54">
        <v>4.8748126200000002</v>
      </c>
      <c r="BC75" s="54">
        <v>10.228772379999995</v>
      </c>
      <c r="BD75" s="54">
        <v>-1.0464623399999626</v>
      </c>
      <c r="BE75" s="54">
        <v>-2.3738148499999756</v>
      </c>
      <c r="BF75" s="54">
        <v>0.37706944000002368</v>
      </c>
      <c r="BG75" s="54">
        <v>2.5047801299999728</v>
      </c>
      <c r="BH75" s="54">
        <v>5.3539597600000128</v>
      </c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</row>
    <row r="76" spans="1:85" x14ac:dyDescent="0.25">
      <c r="A76" s="53">
        <v>269</v>
      </c>
      <c r="B76" s="48">
        <v>2</v>
      </c>
      <c r="C76" s="53">
        <v>8</v>
      </c>
      <c r="D76" s="53">
        <v>4</v>
      </c>
      <c r="E76" s="53" t="s">
        <v>120</v>
      </c>
      <c r="F76" s="53" t="s">
        <v>95</v>
      </c>
      <c r="G76" s="53" t="s">
        <v>79</v>
      </c>
      <c r="H76" s="54">
        <v>0.70201975999999999</v>
      </c>
      <c r="I76" s="54">
        <v>2.3167099999999975E-2</v>
      </c>
      <c r="J76" s="54">
        <v>0.72518685999999999</v>
      </c>
      <c r="K76" s="56">
        <v>3.3000638044718311</v>
      </c>
      <c r="L76" s="52">
        <v>-264.4351421105298</v>
      </c>
      <c r="M76" s="52">
        <v>-108.57989070568652</v>
      </c>
      <c r="N76" s="51">
        <v>2.1536766399766263</v>
      </c>
      <c r="O76" s="51">
        <v>266.58881875050645</v>
      </c>
      <c r="Q76" s="54">
        <v>0.03</v>
      </c>
      <c r="X76" s="54">
        <v>0.73726091000000016</v>
      </c>
      <c r="Y76" s="54">
        <v>2.3167099999999975E-2</v>
      </c>
      <c r="Z76" s="54">
        <v>1.0689798500000001</v>
      </c>
      <c r="AA76" s="54">
        <v>1.7830736600000001</v>
      </c>
      <c r="AB76" s="56">
        <v>93.211930399299092</v>
      </c>
      <c r="AC76" s="56">
        <v>3.3000638044718311</v>
      </c>
      <c r="AD76" s="56">
        <v>-57.583891655777904</v>
      </c>
      <c r="AE76" s="56">
        <v>-100.88365337496366</v>
      </c>
      <c r="AF76" s="52">
        <v>-264.4351421105298</v>
      </c>
      <c r="AG76" s="52">
        <v>-108.57989070568652</v>
      </c>
      <c r="AH76" s="52">
        <v>-251.76719811989341</v>
      </c>
      <c r="AI76" s="52">
        <v>2.1536766399766263</v>
      </c>
      <c r="AJ76" s="54">
        <v>0.79095123000000001</v>
      </c>
      <c r="AK76" s="54">
        <v>1.6535273799999999</v>
      </c>
      <c r="AL76" s="54">
        <v>0.68253077000000006</v>
      </c>
      <c r="AM76" s="54">
        <v>0.57424374</v>
      </c>
      <c r="AN76" s="54">
        <v>1.5282121400000002</v>
      </c>
      <c r="AO76" s="54">
        <v>0.70201975999999999</v>
      </c>
      <c r="AP76" s="54">
        <v>0.64456373999999994</v>
      </c>
      <c r="AQ76" s="54">
        <v>0.64834409000000004</v>
      </c>
      <c r="AR76" s="54">
        <v>0.63734567999999991</v>
      </c>
      <c r="AS76" s="54">
        <v>0.72518685999999999</v>
      </c>
      <c r="AT76" s="54">
        <v>-1.8563869500000001</v>
      </c>
      <c r="AU76" s="54">
        <v>-1.7674554800000002</v>
      </c>
      <c r="AV76" s="54">
        <v>-0.75849183999999992</v>
      </c>
      <c r="AW76" s="54">
        <v>-0.72430515999999989</v>
      </c>
      <c r="AX76" s="54">
        <v>-0.78740710000000003</v>
      </c>
      <c r="AY76" s="54">
        <v>-1.7674554800000002</v>
      </c>
      <c r="AZ76" s="54">
        <v>-0.75849183999999992</v>
      </c>
      <c r="BA76" s="54">
        <v>-0.72430515999999989</v>
      </c>
      <c r="BB76" s="54">
        <v>-0.78740710000000003</v>
      </c>
      <c r="BC76" s="54">
        <v>1.5618180000000001E-2</v>
      </c>
      <c r="BD76" s="54">
        <v>8.8931469999999971E-2</v>
      </c>
      <c r="BE76" s="54">
        <v>1.0089636399999999</v>
      </c>
      <c r="BF76" s="54">
        <v>3.4186679999999935E-2</v>
      </c>
      <c r="BG76" s="54">
        <v>-6.310193999999994E-2</v>
      </c>
      <c r="BH76" s="54">
        <v>0.80302528000000017</v>
      </c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</row>
    <row r="77" spans="1:85" x14ac:dyDescent="0.25">
      <c r="A77" s="53">
        <v>275</v>
      </c>
      <c r="B77" s="48">
        <v>2</v>
      </c>
      <c r="C77" s="53">
        <v>8</v>
      </c>
      <c r="D77" s="53">
        <v>5</v>
      </c>
      <c r="E77" s="53" t="s">
        <v>120</v>
      </c>
      <c r="F77" s="53" t="s">
        <v>95</v>
      </c>
      <c r="G77" s="53" t="s">
        <v>84</v>
      </c>
      <c r="H77" s="54">
        <v>2.4137548</v>
      </c>
      <c r="I77" s="54">
        <v>-0.40886108999999987</v>
      </c>
      <c r="J77" s="54">
        <v>2.0048937100000002</v>
      </c>
      <c r="K77" s="56">
        <v>-16.938799665980987</v>
      </c>
      <c r="L77" s="52">
        <v>536.72028368415874</v>
      </c>
      <c r="M77" s="52">
        <v>620.69776407249049</v>
      </c>
      <c r="N77" s="51">
        <v>629.46410560587765</v>
      </c>
      <c r="O77" s="51">
        <v>92.743821921718904</v>
      </c>
      <c r="Q77" s="54">
        <v>2.19</v>
      </c>
      <c r="X77" s="54">
        <v>0.29281920999999972</v>
      </c>
      <c r="Y77" s="54">
        <v>-0.40886108999999987</v>
      </c>
      <c r="Z77" s="54">
        <v>-0.51078117999999972</v>
      </c>
      <c r="AA77" s="54">
        <v>0.19089941999999993</v>
      </c>
      <c r="AB77" s="56">
        <v>15.510888445820491</v>
      </c>
      <c r="AC77" s="56">
        <v>-16.938799665980987</v>
      </c>
      <c r="AD77" s="56">
        <v>-3.9426999579511901</v>
      </c>
      <c r="AE77" s="56">
        <v>1.5358962935985598</v>
      </c>
      <c r="AF77" s="52">
        <v>536.72028368415874</v>
      </c>
      <c r="AG77" s="52">
        <v>620.69776407249049</v>
      </c>
      <c r="AH77" s="52">
        <v>514.93162602928851</v>
      </c>
      <c r="AI77" s="52">
        <v>629.46410560587776</v>
      </c>
      <c r="AJ77" s="54">
        <v>1.8878300299999999</v>
      </c>
      <c r="AK77" s="54">
        <v>1.9240415800000001</v>
      </c>
      <c r="AL77" s="54">
        <v>1.3452649999999999</v>
      </c>
      <c r="AM77" s="54">
        <v>2.1983599200000001</v>
      </c>
      <c r="AN77" s="54">
        <v>2.1806492399999997</v>
      </c>
      <c r="AO77" s="54">
        <v>2.4137548</v>
      </c>
      <c r="AP77" s="54">
        <v>1.9286584099999999</v>
      </c>
      <c r="AQ77" s="54">
        <v>1.3383542199999998</v>
      </c>
      <c r="AR77" s="54">
        <v>2.1855105799999999</v>
      </c>
      <c r="AS77" s="54">
        <v>2.0048937100000002</v>
      </c>
      <c r="AT77" s="54">
        <v>12.955111609999999</v>
      </c>
      <c r="AU77" s="54">
        <v>12.42918684</v>
      </c>
      <c r="AV77" s="54">
        <v>12.424570429999999</v>
      </c>
      <c r="AW77" s="54">
        <v>12.431480839999999</v>
      </c>
      <c r="AX77" s="54">
        <v>12.444330429999999</v>
      </c>
      <c r="AY77" s="54">
        <v>12.42918684</v>
      </c>
      <c r="AZ77" s="54">
        <v>12.424570429999999</v>
      </c>
      <c r="BA77" s="54">
        <v>12.431480839999999</v>
      </c>
      <c r="BB77" s="54">
        <v>12.444330429999999</v>
      </c>
      <c r="BC77" s="54">
        <v>12.620086259999999</v>
      </c>
      <c r="BD77" s="54">
        <v>-0.52592476999999982</v>
      </c>
      <c r="BE77" s="54">
        <v>-4.6168299999998419E-3</v>
      </c>
      <c r="BF77" s="54">
        <v>6.9107800000002611E-3</v>
      </c>
      <c r="BG77" s="54">
        <v>1.2849339999999852E-2</v>
      </c>
      <c r="BH77" s="54">
        <v>0.1757555299999998</v>
      </c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</row>
    <row r="78" spans="1:85" x14ac:dyDescent="0.25">
      <c r="A78" s="53">
        <v>290</v>
      </c>
      <c r="B78" s="48">
        <v>2</v>
      </c>
      <c r="C78" s="53">
        <v>9</v>
      </c>
      <c r="D78" s="53">
        <v>1</v>
      </c>
      <c r="E78" s="53" t="s">
        <v>120</v>
      </c>
      <c r="F78" s="53" t="s">
        <v>2</v>
      </c>
      <c r="G78" s="53" t="s">
        <v>74</v>
      </c>
      <c r="H78" s="54">
        <v>17.639433940000007</v>
      </c>
      <c r="I78" s="54">
        <v>-1.2420909900000039</v>
      </c>
      <c r="J78" s="54">
        <v>16.397342950000006</v>
      </c>
      <c r="K78" s="56">
        <v>-7.0415581034229184</v>
      </c>
      <c r="L78" s="52">
        <v>34.246798511494639</v>
      </c>
      <c r="M78" s="52">
        <v>43.750439579602734</v>
      </c>
      <c r="N78" s="51">
        <v>43.141445852359858</v>
      </c>
      <c r="O78" s="51">
        <v>8.8946473408652196</v>
      </c>
      <c r="Q78" s="54">
        <v>13.25</v>
      </c>
      <c r="X78" s="54">
        <v>-1.7956282600000035</v>
      </c>
      <c r="Y78" s="54">
        <v>-1.2420909900000039</v>
      </c>
      <c r="Z78" s="54">
        <v>1.1329682199999969</v>
      </c>
      <c r="AA78" s="54">
        <v>0.57943094999999922</v>
      </c>
      <c r="AB78" s="56">
        <v>-9.9243746366994738</v>
      </c>
      <c r="AC78" s="56">
        <v>-7.0415581034229184</v>
      </c>
      <c r="AD78" s="56">
        <v>18.754828841743041</v>
      </c>
      <c r="AE78" s="56">
        <v>8.9217069005738114</v>
      </c>
      <c r="AF78" s="52">
        <v>34.246798511494639</v>
      </c>
      <c r="AG78" s="52">
        <v>43.750439579602734</v>
      </c>
      <c r="AH78" s="52">
        <v>36.818754513842393</v>
      </c>
      <c r="AI78" s="52">
        <v>43.141445852359865</v>
      </c>
      <c r="AJ78" s="54">
        <v>18.093112420000004</v>
      </c>
      <c r="AK78" s="54">
        <v>19.849219279999996</v>
      </c>
      <c r="AL78" s="54">
        <v>21.490714759999999</v>
      </c>
      <c r="AM78" s="54">
        <v>16.980853330000006</v>
      </c>
      <c r="AN78" s="54">
        <v>16.297484160000003</v>
      </c>
      <c r="AO78" s="54">
        <v>17.639433940000007</v>
      </c>
      <c r="AP78" s="54">
        <v>19.36359453</v>
      </c>
      <c r="AQ78" s="54">
        <v>22.886225150000001</v>
      </c>
      <c r="AR78" s="54">
        <v>15.391677949999995</v>
      </c>
      <c r="AS78" s="54">
        <v>16.397342950000006</v>
      </c>
      <c r="AT78" s="54">
        <v>6.0409414000000039</v>
      </c>
      <c r="AU78" s="54">
        <v>6.494619880000001</v>
      </c>
      <c r="AV78" s="54">
        <v>6.9802446300000005</v>
      </c>
      <c r="AW78" s="54">
        <v>5.5847342399999995</v>
      </c>
      <c r="AX78" s="54">
        <v>7.1739096200000008</v>
      </c>
      <c r="AY78" s="54">
        <v>6.494619880000001</v>
      </c>
      <c r="AZ78" s="54">
        <v>6.9802446300000005</v>
      </c>
      <c r="BA78" s="54">
        <v>5.5847342399999995</v>
      </c>
      <c r="BB78" s="54">
        <v>7.1739096200000008</v>
      </c>
      <c r="BC78" s="54">
        <v>7.07405083</v>
      </c>
      <c r="BD78" s="54">
        <v>0.45367847999999672</v>
      </c>
      <c r="BE78" s="54">
        <v>0.48562474999999627</v>
      </c>
      <c r="BF78" s="54">
        <v>-1.3955103900000043</v>
      </c>
      <c r="BG78" s="54">
        <v>1.5891753800000101</v>
      </c>
      <c r="BH78" s="54">
        <v>-9.9858790000002834E-2</v>
      </c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</row>
    <row r="79" spans="1:85" x14ac:dyDescent="0.25">
      <c r="A79" s="53">
        <v>297</v>
      </c>
      <c r="B79" s="48">
        <v>2</v>
      </c>
      <c r="C79" s="53">
        <v>10</v>
      </c>
      <c r="D79" s="53">
        <v>1</v>
      </c>
      <c r="E79" s="53" t="s">
        <v>120</v>
      </c>
      <c r="F79" s="53" t="s">
        <v>3</v>
      </c>
      <c r="G79" s="53" t="s">
        <v>51</v>
      </c>
      <c r="H79" s="54">
        <v>5.0555380099999994</v>
      </c>
      <c r="I79" s="54">
        <v>10.96783048</v>
      </c>
      <c r="J79" s="54">
        <v>16.023368489999999</v>
      </c>
      <c r="K79" s="56">
        <v>216.94685033136562</v>
      </c>
      <c r="L79" s="52">
        <v>22.427353879196726</v>
      </c>
      <c r="M79" s="52">
        <v>24.662561947984006</v>
      </c>
      <c r="N79" s="51">
        <v>20.083026374936722</v>
      </c>
      <c r="O79" s="51">
        <v>-2.3443275042600042</v>
      </c>
      <c r="Q79" s="54">
        <v>12.256278</v>
      </c>
      <c r="X79" s="54">
        <v>10.445698629999999</v>
      </c>
      <c r="Y79" s="54">
        <v>10.96783048</v>
      </c>
      <c r="Z79" s="54">
        <v>2.8179497799999997</v>
      </c>
      <c r="AA79" s="54">
        <v>2.2958179299999997</v>
      </c>
      <c r="AB79" s="56">
        <v>215.64761242757348</v>
      </c>
      <c r="AC79" s="56">
        <v>216.94685033136562</v>
      </c>
      <c r="AD79" s="56">
        <v>248.53515812074437</v>
      </c>
      <c r="AE79" s="56">
        <v>248.96107493955029</v>
      </c>
      <c r="AF79" s="52">
        <v>22.427353879196726</v>
      </c>
      <c r="AG79" s="52">
        <v>24.662561947984006</v>
      </c>
      <c r="AH79" s="52">
        <v>18.240578711423833</v>
      </c>
      <c r="AI79" s="52">
        <v>20.083026374936722</v>
      </c>
      <c r="AJ79" s="54">
        <v>4.8438739999999996</v>
      </c>
      <c r="AK79" s="54">
        <v>10.748751379999998</v>
      </c>
      <c r="AL79" s="54">
        <v>5.6904455199999999</v>
      </c>
      <c r="AM79" s="54">
        <v>12.902340349999999</v>
      </c>
      <c r="AN79" s="54">
        <v>15.289572629999999</v>
      </c>
      <c r="AO79" s="54">
        <v>5.0555380099999994</v>
      </c>
      <c r="AP79" s="54">
        <v>9.1818595500000022</v>
      </c>
      <c r="AQ79" s="54">
        <v>4.7772407899999987</v>
      </c>
      <c r="AR79" s="54">
        <v>12.352823120000005</v>
      </c>
      <c r="AS79" s="54">
        <v>16.023368489999999</v>
      </c>
      <c r="AT79" s="54">
        <v>1.1338233999999998</v>
      </c>
      <c r="AU79" s="54">
        <v>0.92215939000000002</v>
      </c>
      <c r="AV79" s="54">
        <v>2.4890512199999995</v>
      </c>
      <c r="AW79" s="54">
        <v>3.4022559499999998</v>
      </c>
      <c r="AX79" s="54">
        <v>3.9517731799999996</v>
      </c>
      <c r="AY79" s="54">
        <v>0.92215939000000002</v>
      </c>
      <c r="AZ79" s="54">
        <v>2.4890512199999995</v>
      </c>
      <c r="BA79" s="54">
        <v>3.4022559499999998</v>
      </c>
      <c r="BB79" s="54">
        <v>3.9517731799999996</v>
      </c>
      <c r="BC79" s="54">
        <v>3.2179773199999997</v>
      </c>
      <c r="BD79" s="54">
        <v>-0.21166400999999976</v>
      </c>
      <c r="BE79" s="54">
        <v>1.5668918299999963</v>
      </c>
      <c r="BF79" s="54">
        <v>0.91320473000000046</v>
      </c>
      <c r="BG79" s="54">
        <v>0.54951722999999486</v>
      </c>
      <c r="BH79" s="54">
        <v>-0.7337958600000013</v>
      </c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</row>
    <row r="80" spans="1:85" x14ac:dyDescent="0.25">
      <c r="A80" s="53">
        <v>304</v>
      </c>
      <c r="B80" s="48">
        <v>2</v>
      </c>
      <c r="C80" s="53">
        <v>11</v>
      </c>
      <c r="D80" s="53">
        <v>1</v>
      </c>
      <c r="E80" s="53" t="s">
        <v>120</v>
      </c>
      <c r="F80" s="53" t="s">
        <v>97</v>
      </c>
      <c r="G80" s="53" t="s">
        <v>66</v>
      </c>
      <c r="H80" s="54">
        <v>0</v>
      </c>
      <c r="I80" s="54">
        <v>0.85764859999999987</v>
      </c>
      <c r="J80" s="54">
        <v>0.85764859999999987</v>
      </c>
      <c r="K80" s="56" t="s">
        <v>240</v>
      </c>
      <c r="L80" s="52" t="s">
        <v>240</v>
      </c>
      <c r="M80" s="52">
        <v>52.417564722894681</v>
      </c>
      <c r="N80" s="51">
        <v>124.45186758306377</v>
      </c>
      <c r="O80" s="51" t="s">
        <v>240</v>
      </c>
      <c r="P80" s="54">
        <v>2E-3</v>
      </c>
      <c r="Q80" s="54">
        <v>1.07</v>
      </c>
      <c r="X80" s="54">
        <v>1.4754497900000001</v>
      </c>
      <c r="Y80" s="54">
        <v>0.85764859999999987</v>
      </c>
      <c r="Z80" s="54">
        <v>0.44955851000000002</v>
      </c>
      <c r="AA80" s="54">
        <v>1.0673597000000001</v>
      </c>
      <c r="AB80" s="56" t="s">
        <v>240</v>
      </c>
      <c r="AC80" s="56" t="s">
        <v>240</v>
      </c>
      <c r="AD80" s="56" t="s">
        <v>240</v>
      </c>
      <c r="AE80" s="56" t="s">
        <v>240</v>
      </c>
      <c r="AF80" s="52" t="s">
        <v>240</v>
      </c>
      <c r="AG80" s="52">
        <v>52.417564722894681</v>
      </c>
      <c r="AH80" s="52" t="s">
        <v>240</v>
      </c>
      <c r="AI80" s="52">
        <v>124.45186758306379</v>
      </c>
      <c r="AJ80" s="54">
        <v>0</v>
      </c>
      <c r="AK80" s="54">
        <v>0</v>
      </c>
      <c r="AL80" s="54">
        <v>0.42299999999999999</v>
      </c>
      <c r="AM80" s="54">
        <v>1.2455353899999999</v>
      </c>
      <c r="AN80" s="54">
        <v>1.4754497900000001</v>
      </c>
      <c r="AO80" s="54">
        <v>0</v>
      </c>
      <c r="AP80" s="54">
        <v>0</v>
      </c>
      <c r="AQ80" s="54">
        <v>0.3497731</v>
      </c>
      <c r="AR80" s="54">
        <v>0.86920377999999987</v>
      </c>
      <c r="AS80" s="54">
        <v>0.85764859999999987</v>
      </c>
      <c r="AT80" s="54">
        <v>0</v>
      </c>
      <c r="AU80" s="54">
        <v>0</v>
      </c>
      <c r="AV80" s="54">
        <v>0</v>
      </c>
      <c r="AW80" s="54">
        <v>7.3226900000000011E-2</v>
      </c>
      <c r="AX80" s="54">
        <v>0.44955851000000002</v>
      </c>
      <c r="AY80" s="54">
        <v>0</v>
      </c>
      <c r="AZ80" s="54">
        <v>0</v>
      </c>
      <c r="BA80" s="54">
        <v>7.3226900000000011E-2</v>
      </c>
      <c r="BB80" s="54">
        <v>0.44955851000000002</v>
      </c>
      <c r="BC80" s="54">
        <v>1.0673597000000001</v>
      </c>
      <c r="BD80" s="54">
        <v>0</v>
      </c>
      <c r="BE80" s="54">
        <v>0</v>
      </c>
      <c r="BF80" s="54">
        <v>7.3226900000000025E-2</v>
      </c>
      <c r="BG80" s="54">
        <v>0.37633160999999998</v>
      </c>
      <c r="BH80" s="54">
        <v>0.61780119000000022</v>
      </c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</row>
    <row r="81" spans="1:85" x14ac:dyDescent="0.25">
      <c r="A81" s="48">
        <v>330</v>
      </c>
      <c r="B81" s="48">
        <v>2</v>
      </c>
      <c r="C81" s="48">
        <v>12</v>
      </c>
      <c r="D81" s="48">
        <v>0</v>
      </c>
      <c r="E81" s="48" t="s">
        <v>120</v>
      </c>
      <c r="F81" s="48" t="s">
        <v>108</v>
      </c>
      <c r="G81" s="48"/>
      <c r="H81" s="49">
        <v>51.744867819999961</v>
      </c>
      <c r="I81" s="49">
        <v>43.618168530000048</v>
      </c>
      <c r="J81" s="49">
        <v>95.363036350000016</v>
      </c>
      <c r="K81" s="50">
        <v>84.294675718818127</v>
      </c>
      <c r="L81" s="51">
        <v>11.693461602894018</v>
      </c>
      <c r="M81" s="51">
        <v>21.852730678074607</v>
      </c>
      <c r="N81" s="51">
        <v>17.063388303071672</v>
      </c>
      <c r="O81" s="51">
        <v>5.3699267001776541</v>
      </c>
      <c r="P81" s="49"/>
      <c r="Q81" s="49"/>
      <c r="R81" s="51"/>
      <c r="S81" s="51"/>
      <c r="T81" s="51"/>
      <c r="U81" s="51"/>
      <c r="V81" s="51"/>
      <c r="W81" s="48"/>
      <c r="X81" s="49">
        <v>36.026373199999995</v>
      </c>
      <c r="Y81" s="49">
        <v>43.618168530000048</v>
      </c>
      <c r="Z81" s="49">
        <v>14.788661249999933</v>
      </c>
      <c r="AA81" s="49">
        <v>7.1968659199998823</v>
      </c>
      <c r="AB81" s="50">
        <v>65.778286136898316</v>
      </c>
      <c r="AC81" s="50">
        <v>84.294675718818127</v>
      </c>
      <c r="AD81" s="50">
        <v>244.40972661933577</v>
      </c>
      <c r="AE81" s="50">
        <v>79.301692493936642</v>
      </c>
      <c r="AF81" s="51">
        <v>11.693461602894018</v>
      </c>
      <c r="AG81" s="51">
        <v>21.852730678074607</v>
      </c>
      <c r="AH81" s="51">
        <v>17.538549526436906</v>
      </c>
      <c r="AI81" s="51">
        <v>17.063388303071672</v>
      </c>
      <c r="AJ81" s="49">
        <v>54.76940084000001</v>
      </c>
      <c r="AK81" s="49">
        <v>74.133120439999999</v>
      </c>
      <c r="AL81" s="49">
        <v>74.674430979999983</v>
      </c>
      <c r="AM81" s="49">
        <v>85.76567959999997</v>
      </c>
      <c r="AN81" s="49">
        <v>90.795774040000012</v>
      </c>
      <c r="AO81" s="49">
        <v>51.744867819999961</v>
      </c>
      <c r="AP81" s="49">
        <v>74.138032300000077</v>
      </c>
      <c r="AQ81" s="49">
        <v>68.271791649999983</v>
      </c>
      <c r="AR81" s="49">
        <v>80.399278840000022</v>
      </c>
      <c r="AS81" s="49">
        <v>95.363036350000016</v>
      </c>
      <c r="AT81" s="49">
        <v>6.0507662499999579</v>
      </c>
      <c r="AU81" s="49">
        <v>9.0752992700000075</v>
      </c>
      <c r="AV81" s="49">
        <v>9.0703874099999329</v>
      </c>
      <c r="AW81" s="49">
        <v>15.473026739999947</v>
      </c>
      <c r="AX81" s="49">
        <v>20.839427499999893</v>
      </c>
      <c r="AY81" s="49">
        <v>9.0752992700000075</v>
      </c>
      <c r="AZ81" s="49">
        <v>9.0703874099999329</v>
      </c>
      <c r="BA81" s="49">
        <v>15.473026739999947</v>
      </c>
      <c r="BB81" s="49">
        <v>20.839427499999893</v>
      </c>
      <c r="BC81" s="49">
        <v>16.272165189999889</v>
      </c>
      <c r="BD81" s="49">
        <v>3.0245330200000482</v>
      </c>
      <c r="BE81" s="49">
        <v>-4.9118600000739102E-3</v>
      </c>
      <c r="BF81" s="49">
        <v>6.4026393300000128</v>
      </c>
      <c r="BG81" s="49">
        <v>5.3664007599999461</v>
      </c>
      <c r="BH81" s="49">
        <v>-4.567262310000002</v>
      </c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</row>
    <row r="82" spans="1:85" x14ac:dyDescent="0.25">
      <c r="A82" s="53">
        <v>311</v>
      </c>
      <c r="B82" s="48">
        <v>2</v>
      </c>
      <c r="C82" s="53">
        <v>12</v>
      </c>
      <c r="D82" s="53">
        <v>1</v>
      </c>
      <c r="E82" s="53" t="s">
        <v>120</v>
      </c>
      <c r="F82" s="53" t="s">
        <v>202</v>
      </c>
      <c r="G82" s="53" t="s">
        <v>64</v>
      </c>
      <c r="H82" s="54">
        <v>0.69492955000000023</v>
      </c>
      <c r="I82" s="54">
        <v>0.76303881999999978</v>
      </c>
      <c r="J82" s="54">
        <v>1.4579683700000001</v>
      </c>
      <c r="K82" s="56">
        <v>109.80088844977156</v>
      </c>
      <c r="L82" s="52">
        <v>0.77449433543301982</v>
      </c>
      <c r="M82" s="52">
        <v>54.860132528115123</v>
      </c>
      <c r="N82" s="51">
        <v>77.932264058650318</v>
      </c>
      <c r="O82" s="51">
        <v>77.157769723217299</v>
      </c>
      <c r="Q82" s="54">
        <v>1.7697400000000001</v>
      </c>
      <c r="X82" s="54">
        <v>0.62543090999999995</v>
      </c>
      <c r="Y82" s="54">
        <v>0.76303881999999978</v>
      </c>
      <c r="Z82" s="54">
        <v>0.79446118999999982</v>
      </c>
      <c r="AA82" s="54">
        <v>0.65685351999999997</v>
      </c>
      <c r="AB82" s="56">
        <v>53.504949348185527</v>
      </c>
      <c r="AC82" s="56">
        <v>109.80088844977156</v>
      </c>
      <c r="AD82" s="56">
        <v>14760.927986562601</v>
      </c>
      <c r="AE82" s="56">
        <v>137.02311580196715</v>
      </c>
      <c r="AF82" s="52">
        <v>0.77449433543301982</v>
      </c>
      <c r="AG82" s="52">
        <v>54.860132528115123</v>
      </c>
      <c r="AH82" s="52">
        <v>68.981703253229014</v>
      </c>
      <c r="AI82" s="52">
        <v>77.932264058650318</v>
      </c>
      <c r="AJ82" s="54">
        <v>1.1689216</v>
      </c>
      <c r="AK82" s="54">
        <v>1.82148669</v>
      </c>
      <c r="AL82" s="54">
        <v>1.5469339199999999</v>
      </c>
      <c r="AM82" s="54">
        <v>2.7838742500000002</v>
      </c>
      <c r="AN82" s="54">
        <v>1.79435251</v>
      </c>
      <c r="AO82" s="54">
        <v>0.69492955000000023</v>
      </c>
      <c r="AP82" s="54">
        <v>3.1535996800000001</v>
      </c>
      <c r="AQ82" s="54">
        <v>1.3489722800000001</v>
      </c>
      <c r="AR82" s="54">
        <v>1.3292530399999998</v>
      </c>
      <c r="AS82" s="54">
        <v>1.4579683700000001</v>
      </c>
      <c r="AT82" s="54">
        <v>5.3821900000001772E-3</v>
      </c>
      <c r="AU82" s="54">
        <v>0.47937424000000001</v>
      </c>
      <c r="AV82" s="54">
        <v>-0.85273876999999998</v>
      </c>
      <c r="AW82" s="54">
        <v>-0.65477741</v>
      </c>
      <c r="AX82" s="54">
        <v>0.79984337999999999</v>
      </c>
      <c r="AY82" s="54">
        <v>0.47937424000000001</v>
      </c>
      <c r="AZ82" s="54">
        <v>-0.85273876999999998</v>
      </c>
      <c r="BA82" s="54">
        <v>-0.65477741</v>
      </c>
      <c r="BB82" s="54">
        <v>0.79984337999999999</v>
      </c>
      <c r="BC82" s="54">
        <v>1.1362277599999999</v>
      </c>
      <c r="BD82" s="54">
        <v>0.47399204999999983</v>
      </c>
      <c r="BE82" s="54">
        <v>-1.3321129900000002</v>
      </c>
      <c r="BF82" s="54">
        <v>0.19796163999999991</v>
      </c>
      <c r="BG82" s="54">
        <v>1.4546212100000002</v>
      </c>
      <c r="BH82" s="54">
        <v>0.33638413999999989</v>
      </c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</row>
    <row r="83" spans="1:85" x14ac:dyDescent="0.25">
      <c r="A83" s="53">
        <v>317</v>
      </c>
      <c r="B83" s="48">
        <v>2</v>
      </c>
      <c r="C83" s="53">
        <v>12</v>
      </c>
      <c r="D83" s="53">
        <v>2</v>
      </c>
      <c r="E83" s="53" t="s">
        <v>120</v>
      </c>
      <c r="F83" s="53" t="s">
        <v>202</v>
      </c>
      <c r="G83" s="53" t="s">
        <v>49</v>
      </c>
      <c r="H83" s="54">
        <v>4.2782068899999999</v>
      </c>
      <c r="I83" s="54">
        <v>6.4871414900000088</v>
      </c>
      <c r="J83" s="54">
        <v>10.765348380000008</v>
      </c>
      <c r="K83" s="56">
        <v>151.63225287592414</v>
      </c>
      <c r="L83" s="52">
        <v>41.852006133345263</v>
      </c>
      <c r="M83" s="52">
        <v>51.572955040773095</v>
      </c>
      <c r="N83" s="51">
        <v>57.040451671848238</v>
      </c>
      <c r="O83" s="51">
        <v>15.188445538502975</v>
      </c>
      <c r="Q83" s="54">
        <v>10.901655</v>
      </c>
      <c r="X83" s="54">
        <v>6.2840434400000014</v>
      </c>
      <c r="Y83" s="54">
        <v>6.4871414900000088</v>
      </c>
      <c r="Z83" s="54">
        <v>3.7614928699999997</v>
      </c>
      <c r="AA83" s="54">
        <v>3.5583948200000006</v>
      </c>
      <c r="AB83" s="56">
        <v>123.94807471547766</v>
      </c>
      <c r="AC83" s="56">
        <v>151.63225287592414</v>
      </c>
      <c r="AD83" s="56">
        <v>210.07877670262553</v>
      </c>
      <c r="AE83" s="56">
        <v>137.80431721292595</v>
      </c>
      <c r="AF83" s="52">
        <v>41.852006133345263</v>
      </c>
      <c r="AG83" s="52">
        <v>51.572955040773095</v>
      </c>
      <c r="AH83" s="52">
        <v>60.357261497468158</v>
      </c>
      <c r="AI83" s="52">
        <v>57.040451671848224</v>
      </c>
      <c r="AJ83" s="54">
        <v>5.0698999999999996</v>
      </c>
      <c r="AK83" s="54">
        <v>9.3036540700000003</v>
      </c>
      <c r="AL83" s="54">
        <v>5.9565087000000014</v>
      </c>
      <c r="AM83" s="54">
        <v>10.91427773</v>
      </c>
      <c r="AN83" s="54">
        <v>11.353943440000002</v>
      </c>
      <c r="AO83" s="54">
        <v>4.2782068899999999</v>
      </c>
      <c r="AP83" s="54">
        <v>8.2391056800000051</v>
      </c>
      <c r="AQ83" s="54">
        <v>5.9793125499999986</v>
      </c>
      <c r="AR83" s="54">
        <v>8.9862225099999957</v>
      </c>
      <c r="AS83" s="54">
        <v>10.765348380000008</v>
      </c>
      <c r="AT83" s="54">
        <v>1.7905154099999996</v>
      </c>
      <c r="AU83" s="54">
        <v>2.58220852</v>
      </c>
      <c r="AV83" s="54">
        <v>3.6467567700000005</v>
      </c>
      <c r="AW83" s="54">
        <v>3.6239527599999999</v>
      </c>
      <c r="AX83" s="54">
        <v>5.552008279999999</v>
      </c>
      <c r="AY83" s="54">
        <v>2.58220852</v>
      </c>
      <c r="AZ83" s="54">
        <v>3.6467567700000005</v>
      </c>
      <c r="BA83" s="54">
        <v>3.6239527599999999</v>
      </c>
      <c r="BB83" s="54">
        <v>5.552008279999999</v>
      </c>
      <c r="BC83" s="54">
        <v>6.1406033400000011</v>
      </c>
      <c r="BD83" s="54">
        <v>0.79169311000000031</v>
      </c>
      <c r="BE83" s="54">
        <v>1.0645483899999959</v>
      </c>
      <c r="BF83" s="54">
        <v>-2.2803849999997766E-2</v>
      </c>
      <c r="BG83" s="54">
        <v>1.9280552200000043</v>
      </c>
      <c r="BH83" s="54">
        <v>0.58859505999999306</v>
      </c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</row>
    <row r="84" spans="1:85" x14ac:dyDescent="0.25">
      <c r="A84" s="53">
        <v>323</v>
      </c>
      <c r="B84" s="48">
        <v>2</v>
      </c>
      <c r="C84" s="53">
        <v>12</v>
      </c>
      <c r="D84" s="53">
        <v>3</v>
      </c>
      <c r="E84" s="53" t="s">
        <v>120</v>
      </c>
      <c r="F84" s="53" t="s">
        <v>202</v>
      </c>
      <c r="G84" s="53" t="s">
        <v>31</v>
      </c>
      <c r="H84" s="54">
        <v>46.771731379999963</v>
      </c>
      <c r="I84" s="54">
        <v>36.367988220000029</v>
      </c>
      <c r="J84" s="54">
        <v>83.139719599999992</v>
      </c>
      <c r="K84" s="56">
        <v>77.756343729347861</v>
      </c>
      <c r="L84" s="52">
        <v>9.0970946006488429</v>
      </c>
      <c r="M84" s="52">
        <v>17.425576114163366</v>
      </c>
      <c r="N84" s="51">
        <v>10.819538065894557</v>
      </c>
      <c r="O84" s="51">
        <v>1.7224434652457141</v>
      </c>
      <c r="Q84" s="54">
        <v>47.8</v>
      </c>
      <c r="X84" s="54">
        <v>29.116898849999995</v>
      </c>
      <c r="Y84" s="54">
        <v>36.367988220000029</v>
      </c>
      <c r="Z84" s="54">
        <v>10.232706470000039</v>
      </c>
      <c r="AA84" s="54">
        <v>2.9816170999999958</v>
      </c>
      <c r="AB84" s="56">
        <v>59.99701488417675</v>
      </c>
      <c r="AC84" s="56">
        <v>77.756343729347861</v>
      </c>
      <c r="AD84" s="56">
        <v>240.49406249004051</v>
      </c>
      <c r="AE84" s="56">
        <v>49.580273613529457</v>
      </c>
      <c r="AF84" s="52">
        <v>9.0970946006488429</v>
      </c>
      <c r="AG84" s="52">
        <v>17.425576114163366</v>
      </c>
      <c r="AH84" s="52">
        <v>12.857587975824911</v>
      </c>
      <c r="AI84" s="52">
        <v>10.819538065894557</v>
      </c>
      <c r="AJ84" s="54">
        <v>48.530579240000009</v>
      </c>
      <c r="AK84" s="54">
        <v>63.007979679999991</v>
      </c>
      <c r="AL84" s="54">
        <v>67.170988359999981</v>
      </c>
      <c r="AM84" s="54">
        <v>72.067527619999964</v>
      </c>
      <c r="AN84" s="54">
        <v>77.647478090000007</v>
      </c>
      <c r="AO84" s="54">
        <v>46.771731379999963</v>
      </c>
      <c r="AP84" s="54">
        <v>62.745326940000055</v>
      </c>
      <c r="AQ84" s="54">
        <v>60.943506819999982</v>
      </c>
      <c r="AR84" s="54">
        <v>70.08380329000002</v>
      </c>
      <c r="AS84" s="54">
        <v>83.139719599999992</v>
      </c>
      <c r="AT84" s="54">
        <v>4.254868649999958</v>
      </c>
      <c r="AU84" s="54">
        <v>6.0137165100000018</v>
      </c>
      <c r="AV84" s="54">
        <v>6.276369250000001</v>
      </c>
      <c r="AW84" s="54">
        <v>12.50385079</v>
      </c>
      <c r="AX84" s="54">
        <v>14.487575119999997</v>
      </c>
      <c r="AY84" s="54">
        <v>6.0137165100000018</v>
      </c>
      <c r="AZ84" s="54">
        <v>6.276369250000001</v>
      </c>
      <c r="BA84" s="54">
        <v>12.50385079</v>
      </c>
      <c r="BB84" s="54">
        <v>14.487575119999997</v>
      </c>
      <c r="BC84" s="54">
        <v>8.9953336099999976</v>
      </c>
      <c r="BD84" s="54">
        <v>1.7588478600000441</v>
      </c>
      <c r="BE84" s="54">
        <v>0.26265273999993505</v>
      </c>
      <c r="BF84" s="54">
        <v>6.2274815399999994</v>
      </c>
      <c r="BG84" s="54">
        <v>1.9837243299999385</v>
      </c>
      <c r="BH84" s="54">
        <v>-5.4922415099999906</v>
      </c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</row>
    <row r="85" spans="1:85" x14ac:dyDescent="0.25">
      <c r="A85" s="48">
        <v>367</v>
      </c>
      <c r="B85" s="48">
        <v>3</v>
      </c>
      <c r="C85" s="48">
        <v>0</v>
      </c>
      <c r="D85" s="48">
        <v>0</v>
      </c>
      <c r="E85" s="48" t="s">
        <v>122</v>
      </c>
      <c r="F85" s="48" t="s">
        <v>123</v>
      </c>
      <c r="G85" s="48"/>
      <c r="H85" s="49">
        <v>613.99470838000002</v>
      </c>
      <c r="I85" s="49">
        <v>566.51826284000072</v>
      </c>
      <c r="J85" s="49">
        <v>1180.5129712200007</v>
      </c>
      <c r="K85" s="50">
        <v>92.267613239654153</v>
      </c>
      <c r="L85" s="51">
        <v>8.7376611325446643</v>
      </c>
      <c r="M85" s="51">
        <v>5.5342687859229711</v>
      </c>
      <c r="N85" s="51">
        <v>0.23475485975689159</v>
      </c>
      <c r="O85" s="51">
        <v>-8.5029062727877722</v>
      </c>
      <c r="P85" s="49"/>
      <c r="Q85" s="49"/>
      <c r="R85" s="51"/>
      <c r="S85" s="51"/>
      <c r="T85" s="51"/>
      <c r="U85" s="51"/>
      <c r="V85" s="51"/>
      <c r="W85" s="48" t="s">
        <v>169</v>
      </c>
      <c r="X85" s="49">
        <v>514.21286328000008</v>
      </c>
      <c r="Y85" s="49">
        <v>566.51826284000072</v>
      </c>
      <c r="Z85" s="49">
        <v>11.683983890000105</v>
      </c>
      <c r="AA85" s="49">
        <v>-40.621415670000552</v>
      </c>
      <c r="AB85" s="50">
        <v>85.171432362282189</v>
      </c>
      <c r="AC85" s="50">
        <v>92.267613239654153</v>
      </c>
      <c r="AD85" s="50">
        <v>21.778658425294427</v>
      </c>
      <c r="AE85" s="50">
        <v>-93.613419238040436</v>
      </c>
      <c r="AF85" s="51">
        <v>8.7376611325446643</v>
      </c>
      <c r="AG85" s="51">
        <v>5.5342687859229711</v>
      </c>
      <c r="AH85" s="51">
        <v>7.0672803279510212</v>
      </c>
      <c r="AI85" s="51">
        <v>0.23475485975689159</v>
      </c>
      <c r="AJ85" s="49">
        <v>603.7386586299998</v>
      </c>
      <c r="AK85" s="49">
        <v>720.04963964000001</v>
      </c>
      <c r="AL85" s="49">
        <v>888.80821805000028</v>
      </c>
      <c r="AM85" s="49">
        <v>1056.2491283200002</v>
      </c>
      <c r="AN85" s="49">
        <v>1117.9515219099999</v>
      </c>
      <c r="AO85" s="49">
        <v>613.99470838000002</v>
      </c>
      <c r="AP85" s="49">
        <v>736.74113494000017</v>
      </c>
      <c r="AQ85" s="49">
        <v>815.92716418999998</v>
      </c>
      <c r="AR85" s="49">
        <v>1090.4986532400001</v>
      </c>
      <c r="AS85" s="49">
        <v>1180.5129712200007</v>
      </c>
      <c r="AT85" s="49">
        <v>53.648776990000215</v>
      </c>
      <c r="AU85" s="49">
        <v>43.392727239999978</v>
      </c>
      <c r="AV85" s="49">
        <v>26.70123193999979</v>
      </c>
      <c r="AW85" s="49">
        <v>99.582285800000164</v>
      </c>
      <c r="AX85" s="49">
        <v>65.332760880000322</v>
      </c>
      <c r="AY85" s="49">
        <v>43.392727239999978</v>
      </c>
      <c r="AZ85" s="49">
        <v>26.70123193999979</v>
      </c>
      <c r="BA85" s="49">
        <v>99.582285800000164</v>
      </c>
      <c r="BB85" s="49">
        <v>65.332760880000322</v>
      </c>
      <c r="BC85" s="49">
        <v>2.7713115699994266</v>
      </c>
      <c r="BD85" s="49">
        <v>-10.256049750000239</v>
      </c>
      <c r="BE85" s="49">
        <v>-16.691495300000192</v>
      </c>
      <c r="BF85" s="49">
        <v>72.881053860000378</v>
      </c>
      <c r="BG85" s="49">
        <v>-34.249524919999836</v>
      </c>
      <c r="BH85" s="49">
        <v>-62.561449310000896</v>
      </c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</row>
    <row r="86" spans="1:85" x14ac:dyDescent="0.25">
      <c r="A86" s="53">
        <v>347</v>
      </c>
      <c r="B86" s="48">
        <v>3</v>
      </c>
      <c r="C86" s="53">
        <v>1</v>
      </c>
      <c r="D86" s="53">
        <v>1</v>
      </c>
      <c r="E86" s="53" t="s">
        <v>122</v>
      </c>
      <c r="F86" s="53" t="s">
        <v>87</v>
      </c>
      <c r="G86" s="53" t="s">
        <v>14</v>
      </c>
      <c r="H86" s="54">
        <v>9.0167331500000003</v>
      </c>
      <c r="I86" s="54">
        <v>366.82589785000005</v>
      </c>
      <c r="J86" s="54">
        <v>375.84263099999998</v>
      </c>
      <c r="K86" s="56">
        <v>4068.2794061616428</v>
      </c>
      <c r="L86" s="52">
        <v>-869.75784849527236</v>
      </c>
      <c r="M86" s="52">
        <v>6.3776401884543006</v>
      </c>
      <c r="N86" s="51">
        <v>6.9781217687357024</v>
      </c>
      <c r="O86" s="51">
        <v>876.73597026400807</v>
      </c>
      <c r="X86" s="54">
        <v>320.45704283999993</v>
      </c>
      <c r="Y86" s="54">
        <v>366.82589785000005</v>
      </c>
      <c r="Z86" s="54">
        <v>102.39363493</v>
      </c>
      <c r="AA86" s="54">
        <v>56.02477992</v>
      </c>
      <c r="AB86" s="56">
        <v>555.9392791104234</v>
      </c>
      <c r="AC86" s="56">
        <v>4068.2794061616428</v>
      </c>
      <c r="AD86" s="56">
        <v>-130.56458335321065</v>
      </c>
      <c r="AE86" s="56">
        <v>-188.01508756580625</v>
      </c>
      <c r="AF86" s="52">
        <v>-869.75784849527236</v>
      </c>
      <c r="AG86" s="52">
        <v>6.3776401884543006</v>
      </c>
      <c r="AH86" s="52">
        <v>-330.47471821875973</v>
      </c>
      <c r="AI86" s="52">
        <v>6.9781217687357024</v>
      </c>
      <c r="AJ86" s="54">
        <v>57.642453930000002</v>
      </c>
      <c r="AK86" s="54">
        <v>69.511521510000009</v>
      </c>
      <c r="AL86" s="54">
        <v>261.44314844000002</v>
      </c>
      <c r="AM86" s="54">
        <v>338.87616203000005</v>
      </c>
      <c r="AN86" s="54">
        <v>378.09949676999992</v>
      </c>
      <c r="AO86" s="54">
        <v>9.0167331500000003</v>
      </c>
      <c r="AP86" s="54">
        <v>20.092021690000003</v>
      </c>
      <c r="AQ86" s="54">
        <v>264.32002481999996</v>
      </c>
      <c r="AR86" s="54">
        <v>331.65087116000001</v>
      </c>
      <c r="AS86" s="54">
        <v>375.84263099999998</v>
      </c>
      <c r="AT86" s="54">
        <v>-78.423744249999999</v>
      </c>
      <c r="AU86" s="54">
        <v>-29.79802347</v>
      </c>
      <c r="AV86" s="54">
        <v>19.621476740000002</v>
      </c>
      <c r="AW86" s="54">
        <v>16.744600129999998</v>
      </c>
      <c r="AX86" s="54">
        <v>23.969890679999999</v>
      </c>
      <c r="AY86" s="54">
        <v>-29.79802347</v>
      </c>
      <c r="AZ86" s="54">
        <v>19.621476740000002</v>
      </c>
      <c r="BA86" s="54">
        <v>16.744600129999998</v>
      </c>
      <c r="BB86" s="54">
        <v>23.969890679999999</v>
      </c>
      <c r="BC86" s="54">
        <v>26.22675645</v>
      </c>
      <c r="BD86" s="54">
        <v>48.625720780000002</v>
      </c>
      <c r="BE86" s="54">
        <v>49.419499820000006</v>
      </c>
      <c r="BF86" s="54">
        <v>-2.876876379999906</v>
      </c>
      <c r="BG86" s="54">
        <v>7.2252908700000047</v>
      </c>
      <c r="BH86" s="54">
        <v>2.2568657699999215</v>
      </c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</row>
    <row r="87" spans="1:85" x14ac:dyDescent="0.25">
      <c r="A87" s="53">
        <v>354</v>
      </c>
      <c r="B87" s="48">
        <v>3</v>
      </c>
      <c r="C87" s="53">
        <v>1</v>
      </c>
      <c r="D87" s="53">
        <v>2</v>
      </c>
      <c r="E87" s="53" t="s">
        <v>122</v>
      </c>
      <c r="F87" s="53" t="s">
        <v>29</v>
      </c>
      <c r="G87" s="53" t="s">
        <v>4</v>
      </c>
      <c r="H87" s="54">
        <v>584.37895462999995</v>
      </c>
      <c r="I87" s="54">
        <v>193.90014113000061</v>
      </c>
      <c r="J87" s="54">
        <v>778.27909576000059</v>
      </c>
      <c r="K87" s="56">
        <v>33.180548271586652</v>
      </c>
      <c r="L87" s="52">
        <v>20.75952005267035</v>
      </c>
      <c r="M87" s="52">
        <v>4.3069834462490482</v>
      </c>
      <c r="N87" s="51">
        <v>-4.0891685814742766</v>
      </c>
      <c r="O87" s="51">
        <v>-24.848688634144626</v>
      </c>
      <c r="X87" s="54">
        <v>183.9677146100002</v>
      </c>
      <c r="Y87" s="54">
        <v>193.90014113000061</v>
      </c>
      <c r="Z87" s="54">
        <v>-87.793914450000216</v>
      </c>
      <c r="AA87" s="54">
        <v>-97.726340970000024</v>
      </c>
      <c r="AB87" s="56">
        <v>34.778748460433363</v>
      </c>
      <c r="AC87" s="56">
        <v>33.180548271586652</v>
      </c>
      <c r="AD87" s="56">
        <v>-72.368994306575416</v>
      </c>
      <c r="AE87" s="56">
        <v>-148.29220992760946</v>
      </c>
      <c r="AF87" s="52">
        <v>20.75952005267035</v>
      </c>
      <c r="AG87" s="52">
        <v>4.3069834462490482</v>
      </c>
      <c r="AH87" s="52">
        <v>11.277133816655901</v>
      </c>
      <c r="AI87" s="52">
        <v>-4.0891685814742766</v>
      </c>
      <c r="AJ87" s="54">
        <v>528.96588506999979</v>
      </c>
      <c r="AK87" s="54">
        <v>630.17149836999999</v>
      </c>
      <c r="AL87" s="54">
        <v>604.61509652000018</v>
      </c>
      <c r="AM87" s="54">
        <v>693.54740754000011</v>
      </c>
      <c r="AN87" s="54">
        <v>712.93359967999993</v>
      </c>
      <c r="AO87" s="54">
        <v>584.37895462999995</v>
      </c>
      <c r="AP87" s="54">
        <v>694.27958976000014</v>
      </c>
      <c r="AQ87" s="54">
        <v>528.92690429000004</v>
      </c>
      <c r="AR87" s="54">
        <v>737.50835338000002</v>
      </c>
      <c r="AS87" s="54">
        <v>778.27909576000059</v>
      </c>
      <c r="AT87" s="54">
        <v>121.31426627000022</v>
      </c>
      <c r="AU87" s="54">
        <v>65.901196709999979</v>
      </c>
      <c r="AV87" s="54">
        <v>1.7931056799999996</v>
      </c>
      <c r="AW87" s="54">
        <v>77.481297760000018</v>
      </c>
      <c r="AX87" s="54">
        <v>33.520351820000009</v>
      </c>
      <c r="AY87" s="54">
        <v>65.901196709999979</v>
      </c>
      <c r="AZ87" s="54">
        <v>1.7931056799999996</v>
      </c>
      <c r="BA87" s="54">
        <v>77.481297760000018</v>
      </c>
      <c r="BB87" s="54">
        <v>33.520351820000009</v>
      </c>
      <c r="BC87" s="54">
        <v>-31.825144260000048</v>
      </c>
      <c r="BD87" s="54">
        <v>-55.413069560000238</v>
      </c>
      <c r="BE87" s="54">
        <v>-64.108091390000098</v>
      </c>
      <c r="BF87" s="54">
        <v>75.688192230000197</v>
      </c>
      <c r="BG87" s="54">
        <v>-43.960945839999916</v>
      </c>
      <c r="BH87" s="54">
        <v>-65.345496080000643</v>
      </c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</row>
    <row r="88" spans="1:85" x14ac:dyDescent="0.25">
      <c r="A88" s="53">
        <v>361</v>
      </c>
      <c r="B88" s="48">
        <v>3</v>
      </c>
      <c r="C88" s="53">
        <v>1</v>
      </c>
      <c r="D88" s="53">
        <v>3</v>
      </c>
      <c r="E88" s="53" t="s">
        <v>122</v>
      </c>
      <c r="F88" s="53" t="s">
        <v>201</v>
      </c>
      <c r="G88" s="53" t="s">
        <v>80</v>
      </c>
      <c r="H88" s="54">
        <v>20.599020600000003</v>
      </c>
      <c r="I88" s="54">
        <v>5.7922238599999956</v>
      </c>
      <c r="J88" s="54">
        <v>26.391244459999996</v>
      </c>
      <c r="K88" s="56">
        <v>28.118928430995371</v>
      </c>
      <c r="L88" s="52">
        <v>52.227021754616807</v>
      </c>
      <c r="M88" s="52">
        <v>29.716363515508132</v>
      </c>
      <c r="N88" s="51">
        <v>31.713923732113393</v>
      </c>
      <c r="O88" s="51">
        <v>-20.513098022503414</v>
      </c>
      <c r="X88" s="54">
        <v>9.7881058299999975</v>
      </c>
      <c r="Y88" s="54">
        <v>5.7922238599999956</v>
      </c>
      <c r="Z88" s="54">
        <v>-2.9157368299999993</v>
      </c>
      <c r="AA88" s="54">
        <v>1.0801451399999997</v>
      </c>
      <c r="AB88" s="56">
        <v>57.139072950269274</v>
      </c>
      <c r="AC88" s="56">
        <v>28.118928430995371</v>
      </c>
      <c r="AD88" s="56">
        <v>-27.102321316335185</v>
      </c>
      <c r="AE88" s="56">
        <v>14.817712304483921</v>
      </c>
      <c r="AF88" s="52">
        <v>52.227021754616807</v>
      </c>
      <c r="AG88" s="52">
        <v>29.716363515508132</v>
      </c>
      <c r="AH88" s="52">
        <v>35.387866935770724</v>
      </c>
      <c r="AI88" s="52">
        <v>31.713923732113393</v>
      </c>
      <c r="AJ88" s="54">
        <v>17.130319630000002</v>
      </c>
      <c r="AK88" s="54">
        <v>20.366619760000003</v>
      </c>
      <c r="AL88" s="54">
        <v>22.749973089999997</v>
      </c>
      <c r="AM88" s="54">
        <v>23.825558750000003</v>
      </c>
      <c r="AN88" s="54">
        <v>26.918425460000002</v>
      </c>
      <c r="AO88" s="54">
        <v>20.599020600000003</v>
      </c>
      <c r="AP88" s="54">
        <v>22.369523490000006</v>
      </c>
      <c r="AQ88" s="54">
        <v>22.680235079999999</v>
      </c>
      <c r="AR88" s="54">
        <v>21.339428699999999</v>
      </c>
      <c r="AS88" s="54">
        <v>26.391244459999996</v>
      </c>
      <c r="AT88" s="54">
        <v>10.758254969999999</v>
      </c>
      <c r="AU88" s="54">
        <v>7.2895539999999999</v>
      </c>
      <c r="AV88" s="54">
        <v>5.2866499999999998</v>
      </c>
      <c r="AW88" s="54">
        <v>5.3563879999999999</v>
      </c>
      <c r="AX88" s="54">
        <v>7.8425181399999992</v>
      </c>
      <c r="AY88" s="54">
        <v>7.2895539999999999</v>
      </c>
      <c r="AZ88" s="54">
        <v>5.2866499999999998</v>
      </c>
      <c r="BA88" s="54">
        <v>5.3563879999999999</v>
      </c>
      <c r="BB88" s="54">
        <v>7.8425181399999992</v>
      </c>
      <c r="BC88" s="54">
        <v>8.3696991399999998</v>
      </c>
      <c r="BD88" s="54">
        <v>-3.4687009699999987</v>
      </c>
      <c r="BE88" s="54">
        <v>-2.0029037300000043</v>
      </c>
      <c r="BF88" s="54">
        <v>6.9738009999997908E-2</v>
      </c>
      <c r="BG88" s="54">
        <v>2.4861300500000043</v>
      </c>
      <c r="BH88" s="54">
        <v>0.52718100000000367</v>
      </c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</row>
    <row r="89" spans="1:85" x14ac:dyDescent="0.25">
      <c r="A89" s="48">
        <v>451</v>
      </c>
      <c r="B89" s="48">
        <v>4</v>
      </c>
      <c r="C89" s="48">
        <v>0</v>
      </c>
      <c r="D89" s="48">
        <v>0</v>
      </c>
      <c r="E89" s="48" t="s">
        <v>86</v>
      </c>
      <c r="F89" s="48" t="s">
        <v>103</v>
      </c>
      <c r="G89" s="48"/>
      <c r="H89" s="49">
        <v>278.94492819999999</v>
      </c>
      <c r="I89" s="49">
        <v>84.275728019999974</v>
      </c>
      <c r="J89" s="49">
        <v>363.22065621999997</v>
      </c>
      <c r="K89" s="50">
        <v>30.21231773734754</v>
      </c>
      <c r="L89" s="51">
        <v>12.078879952189741</v>
      </c>
      <c r="M89" s="51">
        <v>15.591551251341434</v>
      </c>
      <c r="N89" s="51">
        <v>13.205224430008339</v>
      </c>
      <c r="O89" s="51">
        <v>1.1263444778185985</v>
      </c>
      <c r="P89" s="49"/>
      <c r="Q89" s="49"/>
      <c r="R89" s="51"/>
      <c r="S89" s="51"/>
      <c r="T89" s="51"/>
      <c r="U89" s="51"/>
      <c r="V89" s="51"/>
      <c r="W89" s="48"/>
      <c r="X89" s="49">
        <v>69.705325439999939</v>
      </c>
      <c r="Y89" s="49">
        <v>84.275728019999974</v>
      </c>
      <c r="Z89" s="49">
        <v>22.938311760000111</v>
      </c>
      <c r="AA89" s="49">
        <v>8.3679091800000673</v>
      </c>
      <c r="AB89" s="50">
        <v>24.471086030838407</v>
      </c>
      <c r="AC89" s="50">
        <v>30.21231773734754</v>
      </c>
      <c r="AD89" s="50">
        <v>68.079493594913913</v>
      </c>
      <c r="AE89" s="50">
        <v>21.133115101835244</v>
      </c>
      <c r="AF89" s="51">
        <v>12.078879952189741</v>
      </c>
      <c r="AG89" s="51">
        <v>15.591551251341434</v>
      </c>
      <c r="AH89" s="51">
        <v>14.194986051730613</v>
      </c>
      <c r="AI89" s="51">
        <v>13.205224430008339</v>
      </c>
      <c r="AJ89" s="49">
        <v>284.84769884000008</v>
      </c>
      <c r="AK89" s="49">
        <v>261.99495275000004</v>
      </c>
      <c r="AL89" s="49">
        <v>222.27621133999997</v>
      </c>
      <c r="AM89" s="49">
        <v>300.79457386999997</v>
      </c>
      <c r="AN89" s="49">
        <v>354.55302428000005</v>
      </c>
      <c r="AO89" s="49">
        <v>278.94492819999999</v>
      </c>
      <c r="AP89" s="49">
        <v>275.62942394000009</v>
      </c>
      <c r="AQ89" s="49">
        <v>201.95575321999985</v>
      </c>
      <c r="AR89" s="49">
        <v>290.44501968000003</v>
      </c>
      <c r="AS89" s="49">
        <v>363.22065621999997</v>
      </c>
      <c r="AT89" s="49">
        <v>33.693423009999862</v>
      </c>
      <c r="AU89" s="49">
        <v>39.596193649999968</v>
      </c>
      <c r="AV89" s="49">
        <v>25.961722459999912</v>
      </c>
      <c r="AW89" s="49">
        <v>46.282180580000038</v>
      </c>
      <c r="AX89" s="49">
        <v>56.631734769999973</v>
      </c>
      <c r="AY89" s="49">
        <v>39.596193649999968</v>
      </c>
      <c r="AZ89" s="49">
        <v>25.961722459999912</v>
      </c>
      <c r="BA89" s="49">
        <v>46.282180580000038</v>
      </c>
      <c r="BB89" s="49">
        <v>56.631734769999973</v>
      </c>
      <c r="BC89" s="49">
        <v>47.964102830000037</v>
      </c>
      <c r="BD89" s="49">
        <v>5.9027706400001048</v>
      </c>
      <c r="BE89" s="49">
        <v>-13.634471190000058</v>
      </c>
      <c r="BF89" s="49">
        <v>20.320458120000126</v>
      </c>
      <c r="BG89" s="49">
        <v>10.349554189999939</v>
      </c>
      <c r="BH89" s="49">
        <v>-8.6676319399999375</v>
      </c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</row>
    <row r="90" spans="1:85" x14ac:dyDescent="0.25">
      <c r="A90" s="48">
        <v>404</v>
      </c>
      <c r="B90" s="48">
        <v>4</v>
      </c>
      <c r="C90" s="48">
        <v>1</v>
      </c>
      <c r="D90" s="48">
        <v>0</v>
      </c>
      <c r="E90" s="48" t="s">
        <v>86</v>
      </c>
      <c r="F90" s="48" t="s">
        <v>121</v>
      </c>
      <c r="G90" s="48"/>
      <c r="H90" s="49">
        <v>92.767008580000052</v>
      </c>
      <c r="I90" s="49">
        <v>16.98381248999992</v>
      </c>
      <c r="J90" s="49">
        <v>109.75082106999997</v>
      </c>
      <c r="K90" s="50">
        <v>18.308030785916184</v>
      </c>
      <c r="L90" s="51">
        <v>20.948795533533904</v>
      </c>
      <c r="M90" s="51">
        <v>36.577605633032597</v>
      </c>
      <c r="N90" s="51">
        <v>34.234210399242414</v>
      </c>
      <c r="O90" s="51">
        <v>13.28541486570851</v>
      </c>
      <c r="P90" s="49"/>
      <c r="Q90" s="49"/>
      <c r="R90" s="51"/>
      <c r="S90" s="51"/>
      <c r="T90" s="51"/>
      <c r="U90" s="51"/>
      <c r="V90" s="51"/>
      <c r="W90" s="48"/>
      <c r="X90" s="49">
        <v>12.411323120000004</v>
      </c>
      <c r="Y90" s="49">
        <v>16.98381248999992</v>
      </c>
      <c r="Z90" s="49">
        <v>20.710651559999775</v>
      </c>
      <c r="AA90" s="49">
        <v>16.138162189999861</v>
      </c>
      <c r="AB90" s="50">
        <v>13.096588708000677</v>
      </c>
      <c r="AC90" s="50">
        <v>18.308030785916184</v>
      </c>
      <c r="AD90" s="50">
        <v>106.57151798444798</v>
      </c>
      <c r="AE90" s="50">
        <v>75.291770559078074</v>
      </c>
      <c r="AF90" s="51">
        <v>20.948795533533904</v>
      </c>
      <c r="AG90" s="51">
        <v>36.577605633032597</v>
      </c>
      <c r="AH90" s="51">
        <v>23.105374570223091</v>
      </c>
      <c r="AI90" s="51">
        <v>34.234210399242414</v>
      </c>
      <c r="AJ90" s="49">
        <v>94.767602440000005</v>
      </c>
      <c r="AK90" s="49">
        <v>91.716208110000011</v>
      </c>
      <c r="AL90" s="49">
        <v>81.107850299999996</v>
      </c>
      <c r="AM90" s="49">
        <v>102.15649287999997</v>
      </c>
      <c r="AN90" s="49">
        <v>107.17892556</v>
      </c>
      <c r="AO90" s="49">
        <v>92.767008580000052</v>
      </c>
      <c r="AP90" s="49">
        <v>99.014787870000063</v>
      </c>
      <c r="AQ90" s="49">
        <v>61.907412700000002</v>
      </c>
      <c r="AR90" s="49">
        <v>95.348293020000085</v>
      </c>
      <c r="AS90" s="49">
        <v>109.75082106999997</v>
      </c>
      <c r="AT90" s="49">
        <v>19.433570950000068</v>
      </c>
      <c r="AU90" s="49">
        <v>21.434164810000006</v>
      </c>
      <c r="AV90" s="49">
        <v>14.135585049999957</v>
      </c>
      <c r="AW90" s="49">
        <v>33.336022649999947</v>
      </c>
      <c r="AX90" s="49">
        <v>40.144222509999842</v>
      </c>
      <c r="AY90" s="49">
        <v>21.434164810000006</v>
      </c>
      <c r="AZ90" s="49">
        <v>14.135585049999957</v>
      </c>
      <c r="BA90" s="49">
        <v>33.336022649999947</v>
      </c>
      <c r="BB90" s="49">
        <v>40.144222509999842</v>
      </c>
      <c r="BC90" s="49">
        <v>37.572326999999866</v>
      </c>
      <c r="BD90" s="49">
        <v>2.00059385999994</v>
      </c>
      <c r="BE90" s="49">
        <v>-7.2985797600000497</v>
      </c>
      <c r="BF90" s="49">
        <v>19.200437599999994</v>
      </c>
      <c r="BG90" s="49">
        <v>6.8081998599998954</v>
      </c>
      <c r="BH90" s="49">
        <v>-2.5718955099999756</v>
      </c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</row>
    <row r="91" spans="1:85" x14ac:dyDescent="0.25">
      <c r="A91" s="53">
        <v>376</v>
      </c>
      <c r="B91" s="48">
        <v>4</v>
      </c>
      <c r="C91" s="53">
        <v>1</v>
      </c>
      <c r="D91" s="53">
        <v>1</v>
      </c>
      <c r="E91" s="53" t="s">
        <v>86</v>
      </c>
      <c r="F91" s="53" t="s">
        <v>87</v>
      </c>
      <c r="G91" s="53" t="s">
        <v>35</v>
      </c>
      <c r="H91" s="54">
        <v>10.802166279999998</v>
      </c>
      <c r="I91" s="54">
        <v>4.25489005000001</v>
      </c>
      <c r="J91" s="54">
        <v>15.057056330000007</v>
      </c>
      <c r="K91" s="56">
        <v>39.389229342616751</v>
      </c>
      <c r="L91" s="52">
        <v>21.90974836576946</v>
      </c>
      <c r="M91" s="52">
        <v>53.996484318126981</v>
      </c>
      <c r="N91" s="51">
        <v>36.120555909482988</v>
      </c>
      <c r="O91" s="51">
        <v>14.210807543713528</v>
      </c>
      <c r="X91" s="54">
        <v>0.50845006000000237</v>
      </c>
      <c r="Y91" s="54">
        <v>4.25489005000001</v>
      </c>
      <c r="Z91" s="54">
        <v>5.7635536100000015</v>
      </c>
      <c r="AA91" s="54">
        <v>2.0171136199999991</v>
      </c>
      <c r="AB91" s="56">
        <v>4.2881783141411223</v>
      </c>
      <c r="AC91" s="56">
        <v>39.389229342616751</v>
      </c>
      <c r="AD91" s="56">
        <v>243.52417976983381</v>
      </c>
      <c r="AE91" s="56">
        <v>58.952715112514277</v>
      </c>
      <c r="AF91" s="52">
        <v>21.90974836576946</v>
      </c>
      <c r="AG91" s="52">
        <v>53.996484318126981</v>
      </c>
      <c r="AH91" s="52">
        <v>31.674932058164917</v>
      </c>
      <c r="AI91" s="52">
        <v>36.120555909482981</v>
      </c>
      <c r="AJ91" s="54">
        <v>11.857017659999999</v>
      </c>
      <c r="AK91" s="54">
        <v>10.939306059999998</v>
      </c>
      <c r="AL91" s="54">
        <v>10.43338763</v>
      </c>
      <c r="AM91" s="54">
        <v>10.859933590000004</v>
      </c>
      <c r="AN91" s="54">
        <v>12.36546772</v>
      </c>
      <c r="AO91" s="54">
        <v>10.802166279999998</v>
      </c>
      <c r="AP91" s="59">
        <v>11.257355339999998</v>
      </c>
      <c r="AQ91" s="59">
        <v>5.8947460900000008</v>
      </c>
      <c r="AR91" s="59">
        <v>10.371823620000001</v>
      </c>
      <c r="AS91" s="54">
        <v>15.057056330000007</v>
      </c>
      <c r="AT91" s="54">
        <v>2.3667274499999991</v>
      </c>
      <c r="AU91" s="54">
        <v>3.4215788300000001</v>
      </c>
      <c r="AV91" s="54">
        <v>3.1035295499999997</v>
      </c>
      <c r="AW91" s="54">
        <v>7.6421710899999997</v>
      </c>
      <c r="AX91" s="54">
        <v>8.1302810599999997</v>
      </c>
      <c r="AY91" s="54">
        <v>3.4215788300000001</v>
      </c>
      <c r="AZ91" s="54">
        <v>3.1035295499999997</v>
      </c>
      <c r="BA91" s="54">
        <v>7.6421710899999997</v>
      </c>
      <c r="BB91" s="54">
        <v>8.1302810599999997</v>
      </c>
      <c r="BC91" s="54">
        <v>5.4386924499999996</v>
      </c>
      <c r="BD91" s="54">
        <v>1.0548513800000008</v>
      </c>
      <c r="BE91" s="54">
        <v>-0.31804927999999932</v>
      </c>
      <c r="BF91" s="54">
        <v>4.5386415400000004</v>
      </c>
      <c r="BG91" s="54">
        <v>0.48810997000000256</v>
      </c>
      <c r="BH91" s="54">
        <v>-2.6915886100000068</v>
      </c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</row>
    <row r="92" spans="1:85" x14ac:dyDescent="0.25">
      <c r="A92" s="53">
        <v>383</v>
      </c>
      <c r="B92" s="48">
        <v>4</v>
      </c>
      <c r="C92" s="53">
        <v>1</v>
      </c>
      <c r="D92" s="53">
        <v>2</v>
      </c>
      <c r="E92" s="53" t="s">
        <v>86</v>
      </c>
      <c r="F92" s="53" t="s">
        <v>87</v>
      </c>
      <c r="G92" s="53" t="s">
        <v>46</v>
      </c>
      <c r="H92" s="54">
        <v>54.259306010000046</v>
      </c>
      <c r="I92" s="54">
        <v>13.11227890999993</v>
      </c>
      <c r="J92" s="54">
        <v>67.371584919999975</v>
      </c>
      <c r="K92" s="56">
        <v>24.165953961120181</v>
      </c>
      <c r="L92" s="52">
        <v>17.488429115276922</v>
      </c>
      <c r="M92" s="52">
        <v>35.10241735901262</v>
      </c>
      <c r="N92" s="51">
        <v>34.725367390095258</v>
      </c>
      <c r="O92" s="51">
        <v>17.236938274818336</v>
      </c>
      <c r="X92" s="54">
        <v>12.116541730000012</v>
      </c>
      <c r="Y92" s="54">
        <v>13.11227890999993</v>
      </c>
      <c r="Z92" s="54">
        <v>14.15995464999995</v>
      </c>
      <c r="AA92" s="54">
        <v>13.164217470000002</v>
      </c>
      <c r="AB92" s="56">
        <v>22.02966786325149</v>
      </c>
      <c r="AC92" s="56">
        <v>24.165953961120181</v>
      </c>
      <c r="AD92" s="56">
        <v>149.22336414514334</v>
      </c>
      <c r="AE92" s="56">
        <v>128.67225298522246</v>
      </c>
      <c r="AF92" s="52">
        <v>17.488429115276922</v>
      </c>
      <c r="AG92" s="52">
        <v>35.10241735901262</v>
      </c>
      <c r="AH92" s="52">
        <v>18.855406864427007</v>
      </c>
      <c r="AI92" s="52">
        <v>34.725367390095265</v>
      </c>
      <c r="AJ92" s="54">
        <v>55.001018649999999</v>
      </c>
      <c r="AK92" s="54">
        <v>56.268474940000011</v>
      </c>
      <c r="AL92" s="54">
        <v>50.984901050000005</v>
      </c>
      <c r="AM92" s="54">
        <v>64.105981779999979</v>
      </c>
      <c r="AN92" s="54">
        <v>67.117560380000015</v>
      </c>
      <c r="AO92" s="54">
        <v>54.259306010000046</v>
      </c>
      <c r="AP92" s="59">
        <v>60.295748540000062</v>
      </c>
      <c r="AQ92" s="59">
        <v>36.245555809999992</v>
      </c>
      <c r="AR92" s="59">
        <v>61.399811410000083</v>
      </c>
      <c r="AS92" s="54">
        <v>67.371584919999975</v>
      </c>
      <c r="AT92" s="54">
        <v>9.4891002700000477</v>
      </c>
      <c r="AU92" s="54">
        <v>10.230812910000004</v>
      </c>
      <c r="AV92" s="54">
        <v>6.20353931</v>
      </c>
      <c r="AW92" s="54">
        <v>20.942884550000002</v>
      </c>
      <c r="AX92" s="54">
        <v>23.649054919999998</v>
      </c>
      <c r="AY92" s="54">
        <v>10.230812910000004</v>
      </c>
      <c r="AZ92" s="54">
        <v>6.20353931</v>
      </c>
      <c r="BA92" s="54">
        <v>20.942884550000002</v>
      </c>
      <c r="BB92" s="54">
        <v>23.649054919999998</v>
      </c>
      <c r="BC92" s="54">
        <v>23.395030380000005</v>
      </c>
      <c r="BD92" s="54">
        <v>0.74171263999995585</v>
      </c>
      <c r="BE92" s="54">
        <v>-4.0272736000000462</v>
      </c>
      <c r="BF92" s="54">
        <v>14.739345240000009</v>
      </c>
      <c r="BG92" s="54">
        <v>2.7061703699998931</v>
      </c>
      <c r="BH92" s="54">
        <v>-0.25402453999996183</v>
      </c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</row>
    <row r="93" spans="1:85" x14ac:dyDescent="0.25">
      <c r="A93" s="53">
        <v>390</v>
      </c>
      <c r="B93" s="48">
        <v>4</v>
      </c>
      <c r="C93" s="53">
        <v>1</v>
      </c>
      <c r="D93" s="53">
        <v>3</v>
      </c>
      <c r="E93" s="53" t="s">
        <v>86</v>
      </c>
      <c r="F93" s="53" t="s">
        <v>87</v>
      </c>
      <c r="G93" s="53" t="s">
        <v>41</v>
      </c>
      <c r="H93" s="54">
        <v>16.886572860000012</v>
      </c>
      <c r="I93" s="54">
        <v>0.50643747999997812</v>
      </c>
      <c r="J93" s="54">
        <v>17.393010339999989</v>
      </c>
      <c r="K93" s="56">
        <v>2.999054243857846</v>
      </c>
      <c r="L93" s="52">
        <v>34.730808664511976</v>
      </c>
      <c r="M93" s="52">
        <v>43.189312851291064</v>
      </c>
      <c r="N93" s="51">
        <v>35.808585680401563</v>
      </c>
      <c r="O93" s="51">
        <v>1.0777770158895876</v>
      </c>
      <c r="P93" s="54">
        <v>0.08</v>
      </c>
      <c r="Q93" s="54">
        <v>0.3</v>
      </c>
      <c r="X93" s="54">
        <v>-0.17628345999999531</v>
      </c>
      <c r="Y93" s="54">
        <v>0.50643747999997812</v>
      </c>
      <c r="Z93" s="54">
        <v>1.6470783399999869</v>
      </c>
      <c r="AA93" s="54">
        <v>0.96435740000000036</v>
      </c>
      <c r="AB93" s="56">
        <v>-1.0824523430235211</v>
      </c>
      <c r="AC93" s="56">
        <v>2.999054243857846</v>
      </c>
      <c r="AD93" s="56">
        <v>28.083927445965884</v>
      </c>
      <c r="AE93" s="56">
        <v>18.320438514012992</v>
      </c>
      <c r="AF93" s="52">
        <v>34.730808664511976</v>
      </c>
      <c r="AG93" s="52">
        <v>43.189312851291064</v>
      </c>
      <c r="AH93" s="52">
        <v>31.171710527887399</v>
      </c>
      <c r="AI93" s="52">
        <v>35.808585680401563</v>
      </c>
      <c r="AJ93" s="54">
        <v>16.285563159999999</v>
      </c>
      <c r="AK93" s="54">
        <v>15.467095420000001</v>
      </c>
      <c r="AL93" s="54">
        <v>13.910388499999998</v>
      </c>
      <c r="AM93" s="54">
        <v>17.455793630000002</v>
      </c>
      <c r="AN93" s="54">
        <v>16.109279700000002</v>
      </c>
      <c r="AO93" s="54">
        <v>16.886572860000012</v>
      </c>
      <c r="AP93" s="54">
        <v>17.063036960000005</v>
      </c>
      <c r="AQ93" s="54">
        <v>14.020117920000001</v>
      </c>
      <c r="AR93" s="54">
        <v>13.502034629999995</v>
      </c>
      <c r="AS93" s="54">
        <v>17.393010339999989</v>
      </c>
      <c r="AT93" s="54">
        <v>5.8648433100000119</v>
      </c>
      <c r="AU93" s="54">
        <v>5.2638336099999998</v>
      </c>
      <c r="AV93" s="54">
        <v>3.6678920700000002</v>
      </c>
      <c r="AW93" s="54">
        <v>3.5581626500000003</v>
      </c>
      <c r="AX93" s="54">
        <v>7.5119216499999988</v>
      </c>
      <c r="AY93" s="54">
        <v>5.2638336099999998</v>
      </c>
      <c r="AZ93" s="54">
        <v>3.6678920700000002</v>
      </c>
      <c r="BA93" s="54">
        <v>3.5581626500000003</v>
      </c>
      <c r="BB93" s="54">
        <v>7.5119216499999988</v>
      </c>
      <c r="BC93" s="54">
        <v>6.2281910099999997</v>
      </c>
      <c r="BD93" s="54">
        <v>-0.6010097000000123</v>
      </c>
      <c r="BE93" s="54">
        <v>-1.5959415400000028</v>
      </c>
      <c r="BF93" s="54">
        <v>-0.10972942000000178</v>
      </c>
      <c r="BG93" s="54">
        <v>3.9537590000000074</v>
      </c>
      <c r="BH93" s="54">
        <v>-1.2837306399999857</v>
      </c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</row>
    <row r="94" spans="1:85" x14ac:dyDescent="0.25">
      <c r="A94" s="53">
        <v>397</v>
      </c>
      <c r="B94" s="48">
        <v>4</v>
      </c>
      <c r="C94" s="53">
        <v>1</v>
      </c>
      <c r="D94" s="53">
        <v>4</v>
      </c>
      <c r="E94" s="53" t="s">
        <v>86</v>
      </c>
      <c r="F94" s="53" t="s">
        <v>87</v>
      </c>
      <c r="G94" s="53" t="s">
        <v>56</v>
      </c>
      <c r="H94" s="54">
        <v>10.818963430000004</v>
      </c>
      <c r="I94" s="54">
        <v>-0.88979395000000117</v>
      </c>
      <c r="J94" s="54">
        <v>9.9291694800000023</v>
      </c>
      <c r="K94" s="56">
        <v>-8.2243918815057988</v>
      </c>
      <c r="L94" s="52">
        <v>15.832384785129133</v>
      </c>
      <c r="M94" s="52">
        <v>8.5904957279468199</v>
      </c>
      <c r="N94" s="51">
        <v>25.283213918914786</v>
      </c>
      <c r="O94" s="51">
        <v>9.4508291337856534</v>
      </c>
      <c r="P94" s="54">
        <v>4.0000000000000001E-3</v>
      </c>
      <c r="Q94" s="54">
        <v>1.66</v>
      </c>
      <c r="X94" s="54">
        <v>-3.7385209999999031E-2</v>
      </c>
      <c r="Y94" s="54">
        <v>-0.88979395000000117</v>
      </c>
      <c r="Z94" s="54">
        <v>-0.85993504000000576</v>
      </c>
      <c r="AA94" s="54">
        <v>-7.5263000000012105E-3</v>
      </c>
      <c r="AB94" s="56">
        <v>-0.32162078843652742</v>
      </c>
      <c r="AC94" s="56">
        <v>-8.2243918815057988</v>
      </c>
      <c r="AD94" s="56">
        <v>-50.203460806980658</v>
      </c>
      <c r="AE94" s="56">
        <v>-0.2989071071629823</v>
      </c>
      <c r="AF94" s="52">
        <v>15.832384785129133</v>
      </c>
      <c r="AG94" s="52">
        <v>8.5904957279468199</v>
      </c>
      <c r="AH94" s="52">
        <v>23.273389140201576</v>
      </c>
      <c r="AI94" s="52">
        <v>25.283213918914786</v>
      </c>
      <c r="AJ94" s="54">
        <v>11.624002969999999</v>
      </c>
      <c r="AK94" s="54">
        <v>9.041331689999998</v>
      </c>
      <c r="AL94" s="54">
        <v>5.7791731200000012</v>
      </c>
      <c r="AM94" s="54">
        <v>9.7347838799999984</v>
      </c>
      <c r="AN94" s="54">
        <v>11.586617759999999</v>
      </c>
      <c r="AO94" s="54">
        <v>10.818963430000004</v>
      </c>
      <c r="AP94" s="54">
        <v>10.398647029999996</v>
      </c>
      <c r="AQ94" s="54">
        <v>5.7469928799999996</v>
      </c>
      <c r="AR94" s="54">
        <v>10.074623359999993</v>
      </c>
      <c r="AS94" s="54">
        <v>9.9291694800000023</v>
      </c>
      <c r="AT94" s="54">
        <v>1.7128999200000055</v>
      </c>
      <c r="AU94" s="54">
        <v>2.5179394600000009</v>
      </c>
      <c r="AV94" s="54">
        <v>1.1606241200000005</v>
      </c>
      <c r="AW94" s="54">
        <v>1.1928043599999996</v>
      </c>
      <c r="AX94" s="54">
        <v>0.85296487999999981</v>
      </c>
      <c r="AY94" s="54">
        <v>2.5179394600000009</v>
      </c>
      <c r="AZ94" s="54">
        <v>1.1606241200000005</v>
      </c>
      <c r="BA94" s="54">
        <v>1.1928043599999996</v>
      </c>
      <c r="BB94" s="54">
        <v>0.85296487999999981</v>
      </c>
      <c r="BC94" s="54">
        <v>2.5104131599999997</v>
      </c>
      <c r="BD94" s="54">
        <v>0.80503953999999533</v>
      </c>
      <c r="BE94" s="54">
        <v>-1.357315339999998</v>
      </c>
      <c r="BF94" s="54">
        <v>3.2180240000001158E-2</v>
      </c>
      <c r="BG94" s="54">
        <v>-0.33983947999999486</v>
      </c>
      <c r="BH94" s="54">
        <v>1.6574482799999974</v>
      </c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</row>
    <row r="95" spans="1:85" x14ac:dyDescent="0.25">
      <c r="A95" s="53">
        <v>412</v>
      </c>
      <c r="B95" s="48">
        <v>4</v>
      </c>
      <c r="C95" s="53">
        <v>2</v>
      </c>
      <c r="D95" s="53">
        <v>1</v>
      </c>
      <c r="E95" s="53" t="s">
        <v>86</v>
      </c>
      <c r="F95" s="53" t="s">
        <v>82</v>
      </c>
      <c r="G95" s="53" t="s">
        <v>81</v>
      </c>
      <c r="H95" s="54">
        <v>85.281418159999973</v>
      </c>
      <c r="I95" s="54">
        <v>38.939752290000008</v>
      </c>
      <c r="J95" s="54">
        <v>124.22117044999997</v>
      </c>
      <c r="K95" s="56">
        <v>45.660301071616246</v>
      </c>
      <c r="L95" s="52">
        <v>-4.050632417391447</v>
      </c>
      <c r="M95" s="52">
        <v>1.6830362911783296</v>
      </c>
      <c r="N95" s="51">
        <v>1.904096726372468</v>
      </c>
      <c r="O95" s="51">
        <v>5.9547291437639149</v>
      </c>
      <c r="P95" s="54">
        <v>0</v>
      </c>
      <c r="Q95" s="54">
        <v>9.5E-4</v>
      </c>
      <c r="X95" s="54">
        <v>35.498358439999983</v>
      </c>
      <c r="Y95" s="54">
        <v>38.939752290000008</v>
      </c>
      <c r="Z95" s="54">
        <v>5.5451241500001061</v>
      </c>
      <c r="AA95" s="54">
        <v>2.1037303000000454</v>
      </c>
      <c r="AB95" s="56">
        <v>39.886954124435483</v>
      </c>
      <c r="AC95" s="56">
        <v>45.660301071616246</v>
      </c>
      <c r="AD95" s="56">
        <v>-160.5218019376259</v>
      </c>
      <c r="AE95" s="56">
        <v>804.29834057038647</v>
      </c>
      <c r="AF95" s="52">
        <v>-4.050632417391447</v>
      </c>
      <c r="AG95" s="52">
        <v>1.6830362911783296</v>
      </c>
      <c r="AH95" s="52">
        <v>0.30670331901521924</v>
      </c>
      <c r="AI95" s="52">
        <v>1.904096726372468</v>
      </c>
      <c r="AJ95" s="54">
        <v>88.997415870000054</v>
      </c>
      <c r="AK95" s="54">
        <v>81.897415840000022</v>
      </c>
      <c r="AL95" s="54">
        <v>84.683741530000006</v>
      </c>
      <c r="AM95" s="54">
        <v>106.093084</v>
      </c>
      <c r="AN95" s="54">
        <v>124.49577431000003</v>
      </c>
      <c r="AO95" s="54">
        <v>85.281418159999973</v>
      </c>
      <c r="AP95" s="54">
        <v>85.860813360000023</v>
      </c>
      <c r="AQ95" s="54">
        <v>77.914398299999846</v>
      </c>
      <c r="AR95" s="54">
        <v>107.06990326999984</v>
      </c>
      <c r="AS95" s="54">
        <v>124.22117044999997</v>
      </c>
      <c r="AT95" s="54">
        <v>-3.4544367700001151</v>
      </c>
      <c r="AU95" s="54">
        <v>0.26156093999996782</v>
      </c>
      <c r="AV95" s="54">
        <v>-3.701836580000013</v>
      </c>
      <c r="AW95" s="54">
        <v>3.0675066500000208</v>
      </c>
      <c r="AX95" s="54">
        <v>2.090687379999991</v>
      </c>
      <c r="AY95" s="54">
        <v>0.26156093999996782</v>
      </c>
      <c r="AZ95" s="54">
        <v>-3.701836580000013</v>
      </c>
      <c r="BA95" s="54">
        <v>3.0675066500000208</v>
      </c>
      <c r="BB95" s="54">
        <v>2.090687379999991</v>
      </c>
      <c r="BC95" s="54">
        <v>2.3652912400000132</v>
      </c>
      <c r="BD95" s="54">
        <v>3.7159977100000829</v>
      </c>
      <c r="BE95" s="54">
        <v>-3.9633975200000107</v>
      </c>
      <c r="BF95" s="54">
        <v>6.7693432300001533</v>
      </c>
      <c r="BG95" s="54">
        <v>-0.97681926999984681</v>
      </c>
      <c r="BH95" s="54">
        <v>0.27460386000005899</v>
      </c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</row>
    <row r="96" spans="1:85" x14ac:dyDescent="0.25">
      <c r="A96" s="48">
        <v>444</v>
      </c>
      <c r="B96" s="48">
        <v>4</v>
      </c>
      <c r="C96" s="48">
        <v>3</v>
      </c>
      <c r="D96" s="48">
        <v>0</v>
      </c>
      <c r="E96" s="48" t="s">
        <v>86</v>
      </c>
      <c r="F96" s="48" t="s">
        <v>112</v>
      </c>
      <c r="G96" s="48"/>
      <c r="H96" s="49">
        <v>100.89650145999995</v>
      </c>
      <c r="I96" s="49">
        <v>28.352163240000039</v>
      </c>
      <c r="J96" s="49">
        <v>129.24866469999998</v>
      </c>
      <c r="K96" s="50">
        <v>28.100244141012311</v>
      </c>
      <c r="L96" s="51">
        <v>17.556891045446882</v>
      </c>
      <c r="M96" s="51">
        <v>11.138857730883736</v>
      </c>
      <c r="N96" s="51">
        <v>6.2101102619746875</v>
      </c>
      <c r="O96" s="51">
        <v>-11.346780783472195</v>
      </c>
      <c r="P96" s="49"/>
      <c r="Q96" s="49"/>
      <c r="R96" s="51"/>
      <c r="S96" s="51"/>
      <c r="T96" s="51"/>
      <c r="U96" s="51"/>
      <c r="V96" s="51"/>
      <c r="W96" s="48"/>
      <c r="X96" s="49">
        <v>21.795643879999965</v>
      </c>
      <c r="Y96" s="49">
        <v>28.352163240000039</v>
      </c>
      <c r="Z96" s="49">
        <v>-3.3174639499999659</v>
      </c>
      <c r="AA96" s="49">
        <v>-9.8739833100000389</v>
      </c>
      <c r="AB96" s="50">
        <v>21.562194201539107</v>
      </c>
      <c r="AC96" s="50">
        <v>28.100244141012311</v>
      </c>
      <c r="AD96" s="50">
        <v>-18.727615778634576</v>
      </c>
      <c r="AE96" s="50">
        <v>-55.160476056606555</v>
      </c>
      <c r="AF96" s="51">
        <v>17.556891045446882</v>
      </c>
      <c r="AG96" s="51">
        <v>11.138857730883736</v>
      </c>
      <c r="AH96" s="51">
        <v>17.741415847898921</v>
      </c>
      <c r="AI96" s="51">
        <v>6.2101102619746875</v>
      </c>
      <c r="AJ96" s="49">
        <v>101.08268053000003</v>
      </c>
      <c r="AK96" s="49">
        <v>88.38132880000002</v>
      </c>
      <c r="AL96" s="49">
        <v>56.484619509999995</v>
      </c>
      <c r="AM96" s="49">
        <v>92.544996989999973</v>
      </c>
      <c r="AN96" s="49">
        <v>122.87832440999999</v>
      </c>
      <c r="AO96" s="49">
        <v>100.89650145999995</v>
      </c>
      <c r="AP96" s="49">
        <v>90.753822710000009</v>
      </c>
      <c r="AQ96" s="49">
        <v>62.133942220000002</v>
      </c>
      <c r="AR96" s="49">
        <v>88.026823390000047</v>
      </c>
      <c r="AS96" s="49">
        <v>129.24866469999998</v>
      </c>
      <c r="AT96" s="49">
        <v>17.714288829999912</v>
      </c>
      <c r="AU96" s="49">
        <v>17.900467899999995</v>
      </c>
      <c r="AV96" s="49">
        <v>15.527973990000014</v>
      </c>
      <c r="AW96" s="49">
        <v>9.8786512800000121</v>
      </c>
      <c r="AX96" s="49">
        <v>14.396824879999947</v>
      </c>
      <c r="AY96" s="49">
        <v>17.900467899999995</v>
      </c>
      <c r="AZ96" s="49">
        <v>15.527973990000014</v>
      </c>
      <c r="BA96" s="49">
        <v>9.8786512800000121</v>
      </c>
      <c r="BB96" s="49">
        <v>14.396824879999947</v>
      </c>
      <c r="BC96" s="49">
        <v>8.0264845899999546</v>
      </c>
      <c r="BD96" s="49">
        <v>0.18617907000008224</v>
      </c>
      <c r="BE96" s="49">
        <v>-2.3724939099999816</v>
      </c>
      <c r="BF96" s="49">
        <v>-5.6493227100000007</v>
      </c>
      <c r="BG96" s="49">
        <v>4.5181735999999342</v>
      </c>
      <c r="BH96" s="49">
        <v>-6.3703402899999917</v>
      </c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</row>
    <row r="97" spans="1:85" x14ac:dyDescent="0.25">
      <c r="A97" s="53">
        <v>419</v>
      </c>
      <c r="B97" s="48">
        <v>4</v>
      </c>
      <c r="C97" s="53">
        <v>3</v>
      </c>
      <c r="D97" s="53">
        <v>1</v>
      </c>
      <c r="E97" s="53" t="s">
        <v>86</v>
      </c>
      <c r="F97" s="53" t="s">
        <v>29</v>
      </c>
      <c r="G97" s="53" t="s">
        <v>30</v>
      </c>
      <c r="H97" s="54">
        <v>2.1000198599999993</v>
      </c>
      <c r="I97" s="54">
        <v>-0.49463659999999937</v>
      </c>
      <c r="J97" s="54">
        <v>1.60538326</v>
      </c>
      <c r="K97" s="56">
        <v>-23.553901056916647</v>
      </c>
      <c r="L97" s="52">
        <v>94.592154476100973</v>
      </c>
      <c r="M97" s="52">
        <v>206.8268015950284</v>
      </c>
      <c r="N97" s="51">
        <v>229.93324223400711</v>
      </c>
      <c r="O97" s="51">
        <v>135.34108775790614</v>
      </c>
      <c r="X97" s="54">
        <v>-0.36515919000000019</v>
      </c>
      <c r="Y97" s="54">
        <v>-0.49463659999999937</v>
      </c>
      <c r="Z97" s="54">
        <v>1.3339088200000002</v>
      </c>
      <c r="AA97" s="54">
        <v>1.4633862300000005</v>
      </c>
      <c r="AB97" s="56">
        <v>-15.595167465589787</v>
      </c>
      <c r="AC97" s="56">
        <v>-23.553901056916647</v>
      </c>
      <c r="AD97" s="56">
        <v>67.150248626694918</v>
      </c>
      <c r="AE97" s="56">
        <v>65.68386199786795</v>
      </c>
      <c r="AF97" s="52">
        <v>94.592154476100973</v>
      </c>
      <c r="AG97" s="52">
        <v>206.8268015950284</v>
      </c>
      <c r="AH97" s="52">
        <v>106.09059430514149</v>
      </c>
      <c r="AI97" s="52">
        <v>229.93324223400711</v>
      </c>
      <c r="AJ97" s="54">
        <v>2.3414893800000005</v>
      </c>
      <c r="AK97" s="54">
        <v>2.2016419000000003</v>
      </c>
      <c r="AL97" s="54">
        <v>2.0560037999999992</v>
      </c>
      <c r="AM97" s="54">
        <v>2.1893877599999998</v>
      </c>
      <c r="AN97" s="54">
        <v>1.9763301900000001</v>
      </c>
      <c r="AO97" s="54">
        <v>2.1000198599999993</v>
      </c>
      <c r="AP97" s="54">
        <v>2.0116759000000002</v>
      </c>
      <c r="AQ97" s="54">
        <v>1.64362107</v>
      </c>
      <c r="AR97" s="54">
        <v>1.6992971899999998</v>
      </c>
      <c r="AS97" s="54">
        <v>1.60538326</v>
      </c>
      <c r="AT97" s="54">
        <v>1.9864540299999989</v>
      </c>
      <c r="AU97" s="54">
        <v>2.2279235499999999</v>
      </c>
      <c r="AV97" s="54">
        <v>2.4178895499999999</v>
      </c>
      <c r="AW97" s="54">
        <v>2.83027228</v>
      </c>
      <c r="AX97" s="54">
        <v>3.3203628499999991</v>
      </c>
      <c r="AY97" s="54">
        <v>2.2279235499999999</v>
      </c>
      <c r="AZ97" s="54">
        <v>2.4178895499999999</v>
      </c>
      <c r="BA97" s="54">
        <v>2.83027228</v>
      </c>
      <c r="BB97" s="54">
        <v>3.3203628499999991</v>
      </c>
      <c r="BC97" s="54">
        <v>3.6913097800000001</v>
      </c>
      <c r="BD97" s="54">
        <v>0.24146952000000094</v>
      </c>
      <c r="BE97" s="54">
        <v>0.189966</v>
      </c>
      <c r="BF97" s="54">
        <v>0.41238272999999931</v>
      </c>
      <c r="BG97" s="54">
        <v>0.49009057000000006</v>
      </c>
      <c r="BH97" s="54">
        <v>0.37094693000000017</v>
      </c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</row>
    <row r="98" spans="1:85" x14ac:dyDescent="0.25">
      <c r="A98" s="53">
        <v>425</v>
      </c>
      <c r="B98" s="48">
        <v>4</v>
      </c>
      <c r="C98" s="53">
        <v>3</v>
      </c>
      <c r="D98" s="53">
        <v>2</v>
      </c>
      <c r="E98" s="53" t="s">
        <v>86</v>
      </c>
      <c r="F98" s="53" t="s">
        <v>29</v>
      </c>
      <c r="G98" s="53" t="s">
        <v>83</v>
      </c>
      <c r="H98" s="54">
        <v>29.410482279999979</v>
      </c>
      <c r="I98" s="54">
        <v>20.000698570000008</v>
      </c>
      <c r="J98" s="54">
        <v>49.411180849999987</v>
      </c>
      <c r="K98" s="56">
        <v>68.005340339492122</v>
      </c>
      <c r="L98" s="52">
        <v>39.967080403823921</v>
      </c>
      <c r="M98" s="52">
        <v>11.55028669993828</v>
      </c>
      <c r="N98" s="51">
        <v>6.0921878575180841</v>
      </c>
      <c r="O98" s="51">
        <v>-33.874892546305837</v>
      </c>
      <c r="X98" s="54">
        <v>17.630209440000002</v>
      </c>
      <c r="Y98" s="54">
        <v>20.000698570000008</v>
      </c>
      <c r="Z98" s="54">
        <v>-6.0473780499999785</v>
      </c>
      <c r="AA98" s="54">
        <v>-8.4178671800000036</v>
      </c>
      <c r="AB98" s="56">
        <v>60.618116060900817</v>
      </c>
      <c r="AC98" s="56">
        <v>68.005340339492122</v>
      </c>
      <c r="AD98" s="56">
        <v>-51.447295413247687</v>
      </c>
      <c r="AE98" s="56">
        <v>-73.659446272047546</v>
      </c>
      <c r="AF98" s="52">
        <v>39.967080403823921</v>
      </c>
      <c r="AG98" s="52">
        <v>11.55028669993828</v>
      </c>
      <c r="AH98" s="52">
        <v>38.857197346170182</v>
      </c>
      <c r="AI98" s="52">
        <v>6.0921878575180841</v>
      </c>
      <c r="AJ98" s="54">
        <v>29.084060320000003</v>
      </c>
      <c r="AK98" s="54">
        <v>23.814290900000003</v>
      </c>
      <c r="AL98" s="54">
        <v>20.238407479999999</v>
      </c>
      <c r="AM98" s="54">
        <v>25.258395139999998</v>
      </c>
      <c r="AN98" s="54">
        <v>46.714269760000008</v>
      </c>
      <c r="AO98" s="54">
        <v>29.410482279999979</v>
      </c>
      <c r="AP98" s="54">
        <v>24.976938150000006</v>
      </c>
      <c r="AQ98" s="54">
        <v>23.954073170000008</v>
      </c>
      <c r="AR98" s="54">
        <v>26.101038289999998</v>
      </c>
      <c r="AS98" s="54">
        <v>49.411180849999987</v>
      </c>
      <c r="AT98" s="54">
        <v>11.754511099999977</v>
      </c>
      <c r="AU98" s="54">
        <v>11.428089140000003</v>
      </c>
      <c r="AV98" s="54">
        <v>10.26544189</v>
      </c>
      <c r="AW98" s="54">
        <v>6.5497761999999993</v>
      </c>
      <c r="AX98" s="54">
        <v>5.7071330499999986</v>
      </c>
      <c r="AY98" s="54">
        <v>11.428089140000003</v>
      </c>
      <c r="AZ98" s="54">
        <v>10.26544189</v>
      </c>
      <c r="BA98" s="54">
        <v>6.5497761999999993</v>
      </c>
      <c r="BB98" s="54">
        <v>5.7071330499999986</v>
      </c>
      <c r="BC98" s="54">
        <v>3.01022196</v>
      </c>
      <c r="BD98" s="54">
        <v>-0.32642195999997481</v>
      </c>
      <c r="BE98" s="54">
        <v>-1.1626472500000038</v>
      </c>
      <c r="BF98" s="54">
        <v>-3.7156656900000087</v>
      </c>
      <c r="BG98" s="54">
        <v>-0.84264315000000223</v>
      </c>
      <c r="BH98" s="54">
        <v>-2.6969110899999813</v>
      </c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</row>
    <row r="99" spans="1:85" x14ac:dyDescent="0.25">
      <c r="A99" s="53">
        <v>431</v>
      </c>
      <c r="B99" s="48">
        <v>4</v>
      </c>
      <c r="C99" s="53">
        <v>3</v>
      </c>
      <c r="D99" s="53">
        <v>3</v>
      </c>
      <c r="E99" s="53" t="s">
        <v>86</v>
      </c>
      <c r="F99" s="53" t="s">
        <v>29</v>
      </c>
      <c r="G99" s="53" t="s">
        <v>47</v>
      </c>
      <c r="H99" s="54">
        <v>29.629373129999983</v>
      </c>
      <c r="I99" s="54">
        <v>-0.99990777999996772</v>
      </c>
      <c r="J99" s="54">
        <v>28.629465350000018</v>
      </c>
      <c r="K99" s="56">
        <v>-3.3747179719693543</v>
      </c>
      <c r="L99" s="52">
        <v>5.374667641508692</v>
      </c>
      <c r="M99" s="52">
        <v>30.366124388697301</v>
      </c>
      <c r="N99" s="51">
        <v>33.443968383433308</v>
      </c>
      <c r="O99" s="51">
        <v>28.069300741924614</v>
      </c>
      <c r="X99" s="54">
        <v>-0.16697555000000447</v>
      </c>
      <c r="Y99" s="54">
        <v>-0.99990777999996772</v>
      </c>
      <c r="Z99" s="54">
        <v>7.1011787300000186</v>
      </c>
      <c r="AA99" s="54">
        <v>7.9341113200000022</v>
      </c>
      <c r="AB99" s="56">
        <v>-0.56263137559401377</v>
      </c>
      <c r="AC99" s="56">
        <v>-3.3747179719693543</v>
      </c>
      <c r="AD99" s="56">
        <v>445.91939983334726</v>
      </c>
      <c r="AE99" s="56">
        <v>483.575557974307</v>
      </c>
      <c r="AF99" s="52">
        <v>5.374667641508692</v>
      </c>
      <c r="AG99" s="52">
        <v>30.366124388697301</v>
      </c>
      <c r="AH99" s="52">
        <v>5.5374712546272518</v>
      </c>
      <c r="AI99" s="52">
        <v>33.443968383433315</v>
      </c>
      <c r="AJ99" s="54">
        <v>29.677610820000005</v>
      </c>
      <c r="AK99" s="54">
        <v>25.178896759999997</v>
      </c>
      <c r="AL99" s="54">
        <v>16.148806189999998</v>
      </c>
      <c r="AM99" s="54">
        <v>29.10760196</v>
      </c>
      <c r="AN99" s="54">
        <v>29.510635269999998</v>
      </c>
      <c r="AO99" s="54">
        <v>29.629373129999983</v>
      </c>
      <c r="AP99" s="54">
        <v>24.245378219999999</v>
      </c>
      <c r="AQ99" s="54">
        <v>15.932391749999995</v>
      </c>
      <c r="AR99" s="54">
        <v>23.204594069999992</v>
      </c>
      <c r="AS99" s="54">
        <v>28.629465350000018</v>
      </c>
      <c r="AT99" s="54">
        <v>1.5924803299999801</v>
      </c>
      <c r="AU99" s="54">
        <v>1.64071802</v>
      </c>
      <c r="AV99" s="54">
        <v>2.5742365699999992</v>
      </c>
      <c r="AW99" s="54">
        <v>2.7906513499999992</v>
      </c>
      <c r="AX99" s="54">
        <v>8.6936590599999981</v>
      </c>
      <c r="AY99" s="54">
        <v>1.64071802</v>
      </c>
      <c r="AZ99" s="54">
        <v>2.5742365699999992</v>
      </c>
      <c r="BA99" s="54">
        <v>2.7906513499999992</v>
      </c>
      <c r="BB99" s="54">
        <v>8.6936590599999981</v>
      </c>
      <c r="BC99" s="54">
        <v>9.5748293400000009</v>
      </c>
      <c r="BD99" s="54">
        <v>4.823769000001997E-2</v>
      </c>
      <c r="BE99" s="54">
        <v>0.93351853999999912</v>
      </c>
      <c r="BF99" s="54">
        <v>0.21641444000000135</v>
      </c>
      <c r="BG99" s="54">
        <v>5.9030078900000085</v>
      </c>
      <c r="BH99" s="54">
        <v>0.88116991999998318</v>
      </c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</row>
    <row r="100" spans="1:85" x14ac:dyDescent="0.25">
      <c r="A100" s="53">
        <v>437</v>
      </c>
      <c r="B100" s="48">
        <v>4</v>
      </c>
      <c r="C100" s="53">
        <v>3</v>
      </c>
      <c r="D100" s="53">
        <v>4</v>
      </c>
      <c r="E100" s="53" t="s">
        <v>86</v>
      </c>
      <c r="F100" s="53" t="s">
        <v>29</v>
      </c>
      <c r="G100" s="53" t="s">
        <v>39</v>
      </c>
      <c r="H100" s="54">
        <v>39.756626189999977</v>
      </c>
      <c r="I100" s="54">
        <v>9.8460090500000117</v>
      </c>
      <c r="J100" s="54">
        <v>49.602635239999984</v>
      </c>
      <c r="K100" s="56">
        <v>24.765705729015288</v>
      </c>
      <c r="L100" s="52">
        <v>5.9885447991027245</v>
      </c>
      <c r="M100" s="52">
        <v>-6.7019219723214078</v>
      </c>
      <c r="N100" s="51">
        <v>-16.631930783683909</v>
      </c>
      <c r="O100" s="51">
        <v>-22.620475582786632</v>
      </c>
      <c r="Q100" s="54">
        <v>1.9</v>
      </c>
      <c r="X100" s="54">
        <v>4.6975691799999844</v>
      </c>
      <c r="Y100" s="54">
        <v>9.8460090500000117</v>
      </c>
      <c r="Z100" s="54">
        <v>-5.7051732799999559</v>
      </c>
      <c r="AA100" s="54">
        <v>-10.853613150000001</v>
      </c>
      <c r="AB100" s="56">
        <v>11.74993891578735</v>
      </c>
      <c r="AC100" s="56">
        <v>24.765705729015288</v>
      </c>
      <c r="AD100" s="56">
        <v>-239.62824904353383</v>
      </c>
      <c r="AE100" s="56">
        <v>-416.84749104805013</v>
      </c>
      <c r="AF100" s="52">
        <v>5.9885447991027245</v>
      </c>
      <c r="AG100" s="52">
        <v>-6.7019219723214078</v>
      </c>
      <c r="AH100" s="52">
        <v>6.5491905111780353</v>
      </c>
      <c r="AI100" s="52">
        <v>-16.631930783683909</v>
      </c>
      <c r="AJ100" s="54">
        <v>39.979520010000023</v>
      </c>
      <c r="AK100" s="54">
        <v>37.186499240000025</v>
      </c>
      <c r="AL100" s="54">
        <v>18.041402039999998</v>
      </c>
      <c r="AM100" s="54">
        <v>35.989612129999976</v>
      </c>
      <c r="AN100" s="54">
        <v>44.677089190000004</v>
      </c>
      <c r="AO100" s="54">
        <v>39.756626189999977</v>
      </c>
      <c r="AP100" s="54">
        <v>39.519830440000014</v>
      </c>
      <c r="AQ100" s="54">
        <v>20.603856229999991</v>
      </c>
      <c r="AR100" s="54">
        <v>37.021893840000047</v>
      </c>
      <c r="AS100" s="54">
        <v>49.602635239999984</v>
      </c>
      <c r="AT100" s="54">
        <v>2.3808433699999552</v>
      </c>
      <c r="AU100" s="54">
        <v>2.6037371899999999</v>
      </c>
      <c r="AV100" s="54">
        <v>0.27040599000000137</v>
      </c>
      <c r="AW100" s="54">
        <v>-2.2920481999999991</v>
      </c>
      <c r="AX100" s="54">
        <v>-3.3243299100000008</v>
      </c>
      <c r="AY100" s="54">
        <v>2.6037371899999999</v>
      </c>
      <c r="AZ100" s="54">
        <v>0.27040599000000137</v>
      </c>
      <c r="BA100" s="54">
        <v>-2.2920481999999991</v>
      </c>
      <c r="BB100" s="54">
        <v>-3.3243299100000008</v>
      </c>
      <c r="BC100" s="54">
        <v>-8.2498759600000007</v>
      </c>
      <c r="BD100" s="54">
        <v>0.22289382000004501</v>
      </c>
      <c r="BE100" s="54">
        <v>-2.3333311999999879</v>
      </c>
      <c r="BF100" s="54">
        <v>-2.5624541899999902</v>
      </c>
      <c r="BG100" s="54">
        <v>-1.0322817100000754</v>
      </c>
      <c r="BH100" s="54">
        <v>-4.9255460499999817</v>
      </c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</row>
    <row r="101" spans="1:85" x14ac:dyDescent="0.25">
      <c r="A101" s="48">
        <v>615</v>
      </c>
      <c r="B101" s="48">
        <v>6</v>
      </c>
      <c r="C101" s="48">
        <v>0</v>
      </c>
      <c r="D101" s="48">
        <v>0</v>
      </c>
      <c r="E101" s="48" t="s">
        <v>115</v>
      </c>
      <c r="F101" s="48" t="s">
        <v>115</v>
      </c>
      <c r="G101" s="48"/>
      <c r="H101" s="49">
        <v>2892.4029705999992</v>
      </c>
      <c r="I101" s="49">
        <v>555.1492119500017</v>
      </c>
      <c r="J101" s="49">
        <v>3447.5521825500014</v>
      </c>
      <c r="K101" s="50">
        <v>19.193356444203967</v>
      </c>
      <c r="L101" s="51">
        <v>22.553811512808572</v>
      </c>
      <c r="M101" s="51">
        <v>20.880488345140808</v>
      </c>
      <c r="N101" s="51">
        <v>17.258379079846456</v>
      </c>
      <c r="O101" s="51">
        <v>-5.2954324329621159</v>
      </c>
      <c r="P101" s="49">
        <v>411</v>
      </c>
      <c r="Q101" s="49">
        <v>557</v>
      </c>
      <c r="R101" s="51"/>
      <c r="S101" s="51"/>
      <c r="T101" s="51">
        <v>0</v>
      </c>
      <c r="U101" s="51"/>
      <c r="V101" s="51"/>
      <c r="W101" s="48"/>
      <c r="X101" s="49">
        <v>482.23429837000037</v>
      </c>
      <c r="Y101" s="49">
        <v>555.1492119500017</v>
      </c>
      <c r="Z101" s="49">
        <v>67.518617490000722</v>
      </c>
      <c r="AA101" s="49">
        <v>-5.3962960900006296</v>
      </c>
      <c r="AB101" s="50">
        <v>16.977428043087595</v>
      </c>
      <c r="AC101" s="50">
        <v>19.193356444203967</v>
      </c>
      <c r="AD101" s="50">
        <v>10.350105951625398</v>
      </c>
      <c r="AE101" s="50">
        <v>-0.89880157539468097</v>
      </c>
      <c r="AF101" s="51">
        <v>22.553811512808572</v>
      </c>
      <c r="AG101" s="51">
        <v>20.880488345140808</v>
      </c>
      <c r="AH101" s="51">
        <v>20.757409214161321</v>
      </c>
      <c r="AI101" s="51">
        <v>17.25837907984646</v>
      </c>
      <c r="AJ101" s="49">
        <v>2840.4437771499997</v>
      </c>
      <c r="AK101" s="49">
        <v>2972.0115116899997</v>
      </c>
      <c r="AL101" s="49">
        <v>2741.9294203600007</v>
      </c>
      <c r="AM101" s="49">
        <v>3113.0288195500002</v>
      </c>
      <c r="AN101" s="49">
        <v>3322.6780755199998</v>
      </c>
      <c r="AO101" s="49">
        <v>2892.4029705999992</v>
      </c>
      <c r="AP101" s="49">
        <v>3042.3208606199996</v>
      </c>
      <c r="AQ101" s="49">
        <v>2576.5000793300005</v>
      </c>
      <c r="AR101" s="49">
        <v>3088.67100071</v>
      </c>
      <c r="AS101" s="49">
        <v>3447.5521825500014</v>
      </c>
      <c r="AT101" s="49">
        <v>652.34711417999983</v>
      </c>
      <c r="AU101" s="49">
        <v>600.38792073000002</v>
      </c>
      <c r="AV101" s="49">
        <v>530.07857180000019</v>
      </c>
      <c r="AW101" s="49">
        <v>695.50791283000035</v>
      </c>
      <c r="AX101" s="49">
        <v>719.86573167000051</v>
      </c>
      <c r="AY101" s="49">
        <v>600.38792073000002</v>
      </c>
      <c r="AZ101" s="49">
        <v>530.07857180000019</v>
      </c>
      <c r="BA101" s="49">
        <v>695.50791283000035</v>
      </c>
      <c r="BB101" s="49">
        <v>719.86573167000051</v>
      </c>
      <c r="BC101" s="49">
        <v>594.99162463999937</v>
      </c>
      <c r="BD101" s="49">
        <v>-51.959193449999809</v>
      </c>
      <c r="BE101" s="49">
        <v>-70.309348929999828</v>
      </c>
      <c r="BF101" s="49">
        <v>165.42934103000022</v>
      </c>
      <c r="BG101" s="49">
        <v>24.357818840000153</v>
      </c>
      <c r="BH101" s="49">
        <v>-124.87410703000117</v>
      </c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</row>
    <row r="102" spans="1:85" x14ac:dyDescent="0.25">
      <c r="A102" s="48">
        <v>638</v>
      </c>
      <c r="B102" s="48">
        <v>6</v>
      </c>
      <c r="C102" s="48">
        <v>1</v>
      </c>
      <c r="D102" s="48">
        <v>0</v>
      </c>
      <c r="E102" s="48" t="s">
        <v>114</v>
      </c>
      <c r="F102" s="48" t="s">
        <v>114</v>
      </c>
      <c r="G102" s="48"/>
      <c r="H102" s="49">
        <v>573.92944313999976</v>
      </c>
      <c r="I102" s="49">
        <v>104.25684942000019</v>
      </c>
      <c r="J102" s="49">
        <v>678.18629255999997</v>
      </c>
      <c r="K102" s="50">
        <v>18.165447106112076</v>
      </c>
      <c r="L102" s="51">
        <v>23.930182462602406</v>
      </c>
      <c r="M102" s="51">
        <v>21.82461583546457</v>
      </c>
      <c r="N102" s="51">
        <v>15.422864124129426</v>
      </c>
      <c r="O102" s="51">
        <v>-8.5073183384729809</v>
      </c>
      <c r="P102" s="49">
        <v>341.02</v>
      </c>
      <c r="Q102" s="49">
        <v>68.489999999999995</v>
      </c>
      <c r="R102" s="51">
        <v>82.973236009732361</v>
      </c>
      <c r="S102" s="51">
        <v>12.296229802513464</v>
      </c>
      <c r="T102" s="51">
        <v>70.677006207218895</v>
      </c>
      <c r="U102" s="51">
        <v>0.50284118647212195</v>
      </c>
      <c r="V102" s="51">
        <v>0.10098995032982122</v>
      </c>
      <c r="W102" s="48"/>
      <c r="X102" s="49">
        <v>59.925375129999878</v>
      </c>
      <c r="Y102" s="49">
        <v>104.25684942000019</v>
      </c>
      <c r="Z102" s="49">
        <v>10.669190049999953</v>
      </c>
      <c r="AA102" s="49">
        <v>-33.662284240000368</v>
      </c>
      <c r="AB102" s="50">
        <v>10.42461240132122</v>
      </c>
      <c r="AC102" s="50">
        <v>18.165447106112076</v>
      </c>
      <c r="AD102" s="50">
        <v>7.7683169422999576</v>
      </c>
      <c r="AE102" s="50">
        <v>-24.347434364459453</v>
      </c>
      <c r="AF102" s="51">
        <v>23.930182462602406</v>
      </c>
      <c r="AG102" s="51">
        <v>21.82461583546457</v>
      </c>
      <c r="AH102" s="51">
        <v>24.089726760415473</v>
      </c>
      <c r="AI102" s="51">
        <v>15.422864124129426</v>
      </c>
      <c r="AJ102" s="49">
        <v>574.84511483999995</v>
      </c>
      <c r="AK102" s="49">
        <v>573.93094608000001</v>
      </c>
      <c r="AL102" s="49">
        <v>563.01681815999996</v>
      </c>
      <c r="AM102" s="49">
        <v>581.52028044000008</v>
      </c>
      <c r="AN102" s="49">
        <v>634.77048996999974</v>
      </c>
      <c r="AO102" s="49">
        <v>573.92944313999976</v>
      </c>
      <c r="AP102" s="49">
        <v>587.02360491000024</v>
      </c>
      <c r="AQ102" s="49">
        <v>543.77812286999983</v>
      </c>
      <c r="AR102" s="49">
        <v>577.91279855000016</v>
      </c>
      <c r="AS102" s="49">
        <v>678.18629255999997</v>
      </c>
      <c r="AT102" s="49">
        <v>137.34236294999988</v>
      </c>
      <c r="AU102" s="49">
        <v>138.25803465000004</v>
      </c>
      <c r="AV102" s="49">
        <v>125.16537581999988</v>
      </c>
      <c r="AW102" s="49">
        <v>144.40407110999996</v>
      </c>
      <c r="AX102" s="49">
        <v>148.01155299999982</v>
      </c>
      <c r="AY102" s="49">
        <v>138.25803465000004</v>
      </c>
      <c r="AZ102" s="49">
        <v>125.16537581999988</v>
      </c>
      <c r="BA102" s="49">
        <v>144.40407110999996</v>
      </c>
      <c r="BB102" s="49">
        <v>148.01155299999982</v>
      </c>
      <c r="BC102" s="49">
        <v>104.59575040999967</v>
      </c>
      <c r="BD102" s="49">
        <v>0.91567170000016684</v>
      </c>
      <c r="BE102" s="49">
        <v>-13.092658830000163</v>
      </c>
      <c r="BF102" s="49">
        <v>19.238695290000081</v>
      </c>
      <c r="BG102" s="49">
        <v>3.6074818899998666</v>
      </c>
      <c r="BH102" s="49">
        <v>-43.415802590000155</v>
      </c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</row>
    <row r="103" spans="1:85" x14ac:dyDescent="0.25">
      <c r="A103" s="48">
        <v>631</v>
      </c>
      <c r="B103" s="48">
        <v>6</v>
      </c>
      <c r="C103" s="48">
        <v>2</v>
      </c>
      <c r="D103" s="48">
        <v>0</v>
      </c>
      <c r="E103" s="48" t="s">
        <v>113</v>
      </c>
      <c r="F103" s="48" t="s">
        <v>113</v>
      </c>
      <c r="G103" s="48"/>
      <c r="H103" s="49">
        <v>637.01125556000011</v>
      </c>
      <c r="I103" s="49">
        <v>10.695518880000472</v>
      </c>
      <c r="J103" s="49">
        <v>647.70677444000057</v>
      </c>
      <c r="K103" s="50">
        <v>1.6790156824777025</v>
      </c>
      <c r="L103" s="51">
        <v>24.035852552620774</v>
      </c>
      <c r="M103" s="51">
        <v>37.85037309544304</v>
      </c>
      <c r="N103" s="51">
        <v>37.765495074756039</v>
      </c>
      <c r="O103" s="51">
        <v>13.729642522135265</v>
      </c>
      <c r="P103" s="49">
        <v>66.289000000000001</v>
      </c>
      <c r="Q103" s="49">
        <v>49.4</v>
      </c>
      <c r="R103" s="51">
        <v>16.128710462287106</v>
      </c>
      <c r="S103" s="51">
        <v>8.8689407540394978</v>
      </c>
      <c r="T103" s="51">
        <v>7.2597697082476085</v>
      </c>
      <c r="U103" s="51">
        <v>0.10234415111268934</v>
      </c>
      <c r="V103" s="51">
        <v>7.6269080314484344E-2</v>
      </c>
      <c r="W103" s="48" t="s">
        <v>152</v>
      </c>
      <c r="X103" s="49">
        <v>-3.3925087999998329</v>
      </c>
      <c r="Y103" s="49">
        <v>10.695518880000472</v>
      </c>
      <c r="Z103" s="49">
        <v>92.048344560000004</v>
      </c>
      <c r="AA103" s="49">
        <v>77.960316879999695</v>
      </c>
      <c r="AB103" s="50">
        <v>-0.521483558500202</v>
      </c>
      <c r="AC103" s="50">
        <v>1.6790156824777025</v>
      </c>
      <c r="AD103" s="50">
        <v>60.118667358838927</v>
      </c>
      <c r="AE103" s="50">
        <v>46.781049803333154</v>
      </c>
      <c r="AF103" s="51">
        <v>24.035852552620774</v>
      </c>
      <c r="AG103" s="51">
        <v>37.85037309544304</v>
      </c>
      <c r="AH103" s="51">
        <v>26.161131638639191</v>
      </c>
      <c r="AI103" s="51">
        <v>37.765495074756039</v>
      </c>
      <c r="AJ103" s="49">
        <v>650.54952255000012</v>
      </c>
      <c r="AK103" s="49">
        <v>628.00429147999989</v>
      </c>
      <c r="AL103" s="49">
        <v>551.88299992000009</v>
      </c>
      <c r="AM103" s="49">
        <v>655.27240709</v>
      </c>
      <c r="AN103" s="49">
        <v>647.15701375000026</v>
      </c>
      <c r="AO103" s="49">
        <v>637.01125556000011</v>
      </c>
      <c r="AP103" s="49">
        <v>609.71051592999925</v>
      </c>
      <c r="AQ103" s="49">
        <v>529.32282422000094</v>
      </c>
      <c r="AR103" s="49">
        <v>617.61628076999989</v>
      </c>
      <c r="AS103" s="49">
        <v>647.70677444000057</v>
      </c>
      <c r="AT103" s="49">
        <v>153.1110861299999</v>
      </c>
      <c r="AU103" s="49">
        <v>166.64935311999992</v>
      </c>
      <c r="AV103" s="49">
        <v>184.94312867000059</v>
      </c>
      <c r="AW103" s="49">
        <v>207.50330436999974</v>
      </c>
      <c r="AX103" s="49">
        <v>245.15943068999991</v>
      </c>
      <c r="AY103" s="49">
        <v>166.64935311999992</v>
      </c>
      <c r="AZ103" s="49">
        <v>184.94312867000059</v>
      </c>
      <c r="BA103" s="49">
        <v>207.50330436999974</v>
      </c>
      <c r="BB103" s="49">
        <v>245.15943068999991</v>
      </c>
      <c r="BC103" s="49">
        <v>244.60966999999962</v>
      </c>
      <c r="BD103" s="49">
        <v>13.538266990000009</v>
      </c>
      <c r="BE103" s="49">
        <v>18.293775550000667</v>
      </c>
      <c r="BF103" s="49">
        <v>22.560175699999153</v>
      </c>
      <c r="BG103" s="49">
        <v>37.656126320000169</v>
      </c>
      <c r="BH103" s="49">
        <v>-0.54976069000029559</v>
      </c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</row>
  </sheetData>
  <sortState xmlns:xlrd2="http://schemas.microsoft.com/office/spreadsheetml/2017/richdata2" ref="A27:CL32">
    <sortCondition descending="1" ref="I27:I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635F-A9B0-4DF0-8920-451FFD928468}">
  <dimension ref="A1:BK587"/>
  <sheetViews>
    <sheetView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A585" sqref="A1:XFD585"/>
    </sheetView>
  </sheetViews>
  <sheetFormatPr defaultRowHeight="11.25" x14ac:dyDescent="0.2"/>
  <cols>
    <col min="1" max="1" width="3.85546875" style="2" customWidth="1"/>
    <col min="2" max="4" width="4.140625" style="2" customWidth="1"/>
    <col min="5" max="5" width="19.140625" style="2" customWidth="1"/>
    <col min="6" max="6" width="13.42578125" style="2" customWidth="1"/>
    <col min="7" max="7" width="15.28515625" style="2" customWidth="1"/>
    <col min="8" max="8" width="16.85546875" style="2" customWidth="1"/>
    <col min="9" max="9" width="11.85546875" style="2" customWidth="1"/>
    <col min="10" max="13" width="15" style="2" customWidth="1"/>
    <col min="14" max="14" width="17.42578125" style="2" customWidth="1"/>
    <col min="15" max="15" width="25.85546875" style="2" customWidth="1"/>
    <col min="16" max="16" width="13.140625" style="2" customWidth="1"/>
    <col min="17" max="17" width="8.140625" style="2" customWidth="1"/>
    <col min="18" max="18" width="8.140625" style="5" customWidth="1"/>
    <col min="19" max="19" width="8" style="5" customWidth="1"/>
    <col min="20" max="20" width="5.28515625" style="2" customWidth="1"/>
    <col min="21" max="21" width="5.85546875" style="2" customWidth="1"/>
    <col min="22" max="22" width="7.28515625" style="2" customWidth="1"/>
    <col min="23" max="24" width="6.140625" style="2" customWidth="1"/>
    <col min="25" max="25" width="9.140625" style="2"/>
    <col min="26" max="26" width="6.42578125" style="2" customWidth="1"/>
    <col min="27" max="31" width="7.85546875" style="2" customWidth="1"/>
    <col min="32" max="32" width="7.42578125" style="2" customWidth="1"/>
    <col min="33" max="33" width="8.42578125" style="2" customWidth="1"/>
    <col min="34" max="34" width="10.5703125" style="2" bestFit="1" customWidth="1"/>
    <col min="35" max="38" width="11" style="2" bestFit="1" customWidth="1"/>
    <col min="39" max="39" width="15.7109375" style="2" customWidth="1"/>
    <col min="40" max="40" width="15.140625" style="2" customWidth="1"/>
    <col min="41" max="41" width="12.85546875" style="2" customWidth="1"/>
    <col min="42" max="42" width="12" style="2" customWidth="1"/>
    <col min="43" max="43" width="12.85546875" style="2" customWidth="1"/>
    <col min="44" max="46" width="13.42578125" style="2" customWidth="1"/>
    <col min="47" max="47" width="10.28515625" style="2" bestFit="1" customWidth="1"/>
    <col min="48" max="63" width="13.85546875" style="2" customWidth="1"/>
    <col min="64" max="16384" width="9.140625" style="2"/>
  </cols>
  <sheetData>
    <row r="1" spans="1:63" ht="13.5" thickBot="1" x14ac:dyDescent="0.25">
      <c r="A1" s="2" t="s">
        <v>200</v>
      </c>
      <c r="G1" s="61" t="s">
        <v>124</v>
      </c>
      <c r="H1" s="61"/>
      <c r="I1" s="61"/>
      <c r="J1" s="61"/>
      <c r="K1" s="61"/>
      <c r="L1" s="61"/>
      <c r="M1" s="61"/>
      <c r="N1" s="61"/>
      <c r="O1" s="61"/>
      <c r="P1" s="1"/>
      <c r="T1" s="2">
        <v>2023</v>
      </c>
    </row>
    <row r="2" spans="1:63" ht="12" thickTop="1" x14ac:dyDescent="0.2">
      <c r="A2" s="2">
        <v>1</v>
      </c>
      <c r="AA2" s="2" t="s">
        <v>182</v>
      </c>
      <c r="AB2" s="2" t="s">
        <v>183</v>
      </c>
      <c r="AC2" s="2" t="s">
        <v>184</v>
      </c>
      <c r="AD2" s="2" t="s">
        <v>185</v>
      </c>
      <c r="AE2" s="2" t="s">
        <v>187</v>
      </c>
    </row>
    <row r="3" spans="1:63" s="15" customFormat="1" ht="56.25" x14ac:dyDescent="0.2">
      <c r="A3" s="15">
        <v>2</v>
      </c>
      <c r="E3" s="15" t="s">
        <v>228</v>
      </c>
      <c r="F3" s="15" t="s">
        <v>229</v>
      </c>
      <c r="G3" s="15" t="s">
        <v>230</v>
      </c>
      <c r="J3" s="16" t="s">
        <v>88</v>
      </c>
      <c r="K3" s="16" t="s">
        <v>89</v>
      </c>
      <c r="L3" s="16" t="s">
        <v>90</v>
      </c>
      <c r="M3" s="16" t="s">
        <v>91</v>
      </c>
      <c r="N3" s="16" t="s">
        <v>92</v>
      </c>
      <c r="O3" s="16" t="s">
        <v>111</v>
      </c>
      <c r="P3" s="16" t="s">
        <v>132</v>
      </c>
      <c r="Q3" s="16" t="s">
        <v>125</v>
      </c>
      <c r="R3" s="17" t="s">
        <v>134</v>
      </c>
      <c r="S3" s="17" t="s">
        <v>133</v>
      </c>
      <c r="T3" s="15" t="s">
        <v>126</v>
      </c>
      <c r="U3" s="15" t="s">
        <v>127</v>
      </c>
      <c r="V3" s="15" t="s">
        <v>135</v>
      </c>
      <c r="W3" s="15" t="s">
        <v>136</v>
      </c>
      <c r="X3" s="15" t="s">
        <v>181</v>
      </c>
      <c r="Y3" s="15" t="s">
        <v>128</v>
      </c>
      <c r="Z3" s="15" t="s">
        <v>129</v>
      </c>
      <c r="AA3" s="15" t="s">
        <v>192</v>
      </c>
      <c r="AB3" s="15" t="s">
        <v>193</v>
      </c>
      <c r="AC3" s="15" t="s">
        <v>195</v>
      </c>
      <c r="AD3" s="15" t="s">
        <v>194</v>
      </c>
      <c r="AE3" s="15" t="s">
        <v>0</v>
      </c>
      <c r="AF3" s="15" t="s">
        <v>186</v>
      </c>
      <c r="AG3" s="15" t="s">
        <v>196</v>
      </c>
      <c r="AH3" s="15" t="s">
        <v>197</v>
      </c>
      <c r="AI3" s="15" t="s">
        <v>188</v>
      </c>
      <c r="AJ3" s="15" t="s">
        <v>189</v>
      </c>
      <c r="AK3" s="15" t="s">
        <v>190</v>
      </c>
      <c r="AL3" s="15" t="s">
        <v>191</v>
      </c>
      <c r="AM3" s="15" t="s">
        <v>203</v>
      </c>
      <c r="AN3" s="15" t="s">
        <v>204</v>
      </c>
      <c r="AO3" s="15" t="s">
        <v>205</v>
      </c>
      <c r="AP3" s="15" t="s">
        <v>206</v>
      </c>
      <c r="AQ3" s="15" t="s">
        <v>207</v>
      </c>
      <c r="AR3" s="15" t="s">
        <v>208</v>
      </c>
      <c r="AS3" s="15" t="s">
        <v>209</v>
      </c>
      <c r="AT3" s="15" t="s">
        <v>210</v>
      </c>
      <c r="AU3" s="15" t="s">
        <v>211</v>
      </c>
      <c r="AV3" s="15" t="s">
        <v>212</v>
      </c>
      <c r="AW3" s="15" t="s">
        <v>213</v>
      </c>
      <c r="AX3" s="15" t="s">
        <v>214</v>
      </c>
      <c r="AY3" s="15" t="s">
        <v>215</v>
      </c>
      <c r="AZ3" s="15" t="s">
        <v>216</v>
      </c>
      <c r="BA3" s="15" t="s">
        <v>217</v>
      </c>
      <c r="BB3" s="15" t="s">
        <v>218</v>
      </c>
      <c r="BC3" s="15" t="s">
        <v>219</v>
      </c>
      <c r="BD3" s="15" t="s">
        <v>220</v>
      </c>
      <c r="BE3" s="15" t="s">
        <v>221</v>
      </c>
      <c r="BF3" s="15" t="s">
        <v>222</v>
      </c>
      <c r="BG3" s="15" t="s">
        <v>223</v>
      </c>
      <c r="BH3" s="15" t="s">
        <v>224</v>
      </c>
      <c r="BI3" s="15" t="s">
        <v>225</v>
      </c>
      <c r="BJ3" s="15" t="s">
        <v>226</v>
      </c>
      <c r="BK3" s="15" t="s">
        <v>227</v>
      </c>
    </row>
    <row r="4" spans="1:63" x14ac:dyDescent="0.2">
      <c r="A4" s="15">
        <v>6</v>
      </c>
      <c r="B4" s="15">
        <v>1</v>
      </c>
      <c r="C4" s="15">
        <v>1</v>
      </c>
      <c r="D4" s="15">
        <v>1</v>
      </c>
      <c r="E4" s="15" t="s">
        <v>120</v>
      </c>
      <c r="F4" s="2" t="s">
        <v>1</v>
      </c>
      <c r="G4" s="2" t="s">
        <v>59</v>
      </c>
      <c r="H4" s="2" t="s">
        <v>59</v>
      </c>
      <c r="J4" s="3"/>
      <c r="K4" s="3"/>
      <c r="L4" s="3"/>
      <c r="M4" s="3"/>
      <c r="N4" s="3"/>
    </row>
    <row r="5" spans="1:63" x14ac:dyDescent="0.2">
      <c r="A5" s="15">
        <v>7</v>
      </c>
      <c r="B5" s="15">
        <v>1</v>
      </c>
      <c r="C5" s="15">
        <v>1</v>
      </c>
      <c r="D5" s="15">
        <v>1</v>
      </c>
      <c r="E5" s="15" t="s">
        <v>120</v>
      </c>
      <c r="F5" s="2" t="s">
        <v>1</v>
      </c>
      <c r="G5" s="2" t="s">
        <v>59</v>
      </c>
      <c r="I5" s="2" t="s">
        <v>0</v>
      </c>
      <c r="J5" s="4">
        <v>7367014.9300000006</v>
      </c>
      <c r="K5" s="4">
        <v>7941901.2599999998</v>
      </c>
      <c r="L5" s="4">
        <v>7504713.5499999989</v>
      </c>
      <c r="M5" s="4">
        <v>9609536.6799999997</v>
      </c>
      <c r="N5" s="4">
        <v>9188967.8499999996</v>
      </c>
      <c r="P5" s="13">
        <v>1821952.919999999</v>
      </c>
      <c r="Q5" s="5">
        <v>24.731223396611178</v>
      </c>
    </row>
    <row r="6" spans="1:63" x14ac:dyDescent="0.2">
      <c r="A6" s="15">
        <v>8</v>
      </c>
      <c r="B6" s="15">
        <v>1</v>
      </c>
      <c r="C6" s="15">
        <v>1</v>
      </c>
      <c r="D6" s="15">
        <v>1</v>
      </c>
      <c r="E6" s="15" t="s">
        <v>120</v>
      </c>
      <c r="F6" s="2" t="s">
        <v>1</v>
      </c>
      <c r="G6" s="2" t="s">
        <v>59</v>
      </c>
      <c r="I6" s="6" t="s">
        <v>98</v>
      </c>
      <c r="J6" s="7">
        <v>7518598.0999999978</v>
      </c>
      <c r="K6" s="7">
        <v>6761326.2399999993</v>
      </c>
      <c r="L6" s="7">
        <v>6473529.6099999975</v>
      </c>
      <c r="M6" s="7">
        <v>7685120.9699999988</v>
      </c>
      <c r="N6" s="7">
        <v>9985356.4699999988</v>
      </c>
      <c r="P6" s="13">
        <v>2466758.370000001</v>
      </c>
      <c r="Q6" s="5">
        <v>32.808754201132274</v>
      </c>
    </row>
    <row r="7" spans="1:63" ht="12" thickBot="1" x14ac:dyDescent="0.25">
      <c r="A7" s="15">
        <v>9</v>
      </c>
      <c r="B7" s="15">
        <v>1</v>
      </c>
      <c r="C7" s="15">
        <v>1</v>
      </c>
      <c r="D7" s="15">
        <v>1</v>
      </c>
      <c r="E7" s="15" t="s">
        <v>120</v>
      </c>
      <c r="F7" s="2" t="s">
        <v>1</v>
      </c>
      <c r="G7" s="2" t="s">
        <v>59</v>
      </c>
      <c r="I7" s="8" t="s">
        <v>99</v>
      </c>
      <c r="J7" s="9">
        <v>-151583.16999999713</v>
      </c>
      <c r="K7" s="9">
        <v>1180575.0200000005</v>
      </c>
      <c r="L7" s="9">
        <v>1031183.9400000013</v>
      </c>
      <c r="M7" s="9">
        <v>1924415.7100000009</v>
      </c>
      <c r="N7" s="9">
        <v>-796388.61999999918</v>
      </c>
      <c r="P7" s="13">
        <v>-644805.45000000205</v>
      </c>
      <c r="Q7" s="5">
        <v>425.38063427490948</v>
      </c>
    </row>
    <row r="8" spans="1:63" x14ac:dyDescent="0.2">
      <c r="A8" s="15">
        <v>10</v>
      </c>
      <c r="B8" s="15">
        <v>1</v>
      </c>
      <c r="C8" s="15">
        <v>1</v>
      </c>
      <c r="D8" s="15">
        <v>1</v>
      </c>
      <c r="E8" s="15" t="s">
        <v>120</v>
      </c>
      <c r="F8" s="2" t="s">
        <v>1</v>
      </c>
      <c r="G8" s="2" t="s">
        <v>59</v>
      </c>
      <c r="I8" s="2" t="s">
        <v>100</v>
      </c>
      <c r="J8" s="4">
        <v>873954.58999999729</v>
      </c>
      <c r="K8" s="4">
        <v>722371.42000000016</v>
      </c>
      <c r="L8" s="4">
        <v>1902946.23</v>
      </c>
      <c r="M8" s="4">
        <v>2934130.46</v>
      </c>
      <c r="N8" s="4">
        <v>4858546.17</v>
      </c>
      <c r="P8" s="13">
        <v>3984591.5800000029</v>
      </c>
      <c r="Q8" s="5">
        <v>455.92661513454777</v>
      </c>
      <c r="R8" s="5">
        <v>11.623903530632893</v>
      </c>
      <c r="S8" s="5">
        <v>48.656712302630503</v>
      </c>
    </row>
    <row r="9" spans="1:63" x14ac:dyDescent="0.2">
      <c r="A9" s="15">
        <v>11</v>
      </c>
      <c r="B9" s="15">
        <v>1</v>
      </c>
      <c r="C9" s="15">
        <v>1</v>
      </c>
      <c r="D9" s="15">
        <v>1</v>
      </c>
      <c r="E9" s="15" t="s">
        <v>120</v>
      </c>
      <c r="F9" s="2" t="s">
        <v>1</v>
      </c>
      <c r="G9" s="2" t="s">
        <v>59</v>
      </c>
      <c r="I9" s="6" t="s">
        <v>101</v>
      </c>
      <c r="J9" s="7">
        <v>722371.42000000016</v>
      </c>
      <c r="K9" s="7">
        <v>1902946.23</v>
      </c>
      <c r="L9" s="7">
        <v>2934130.46</v>
      </c>
      <c r="M9" s="7">
        <v>4858546.17</v>
      </c>
      <c r="N9" s="7">
        <v>4062157.5500000003</v>
      </c>
      <c r="P9" s="13">
        <v>3339786.13</v>
      </c>
      <c r="Q9" s="5">
        <v>462.3364155243018</v>
      </c>
      <c r="R9" s="5">
        <v>9.6077940380933562</v>
      </c>
      <c r="S9" s="5">
        <v>40.681147059740383</v>
      </c>
      <c r="T9" s="2">
        <v>0</v>
      </c>
      <c r="U9" s="2">
        <v>9.1999999999999993</v>
      </c>
      <c r="AA9" s="43">
        <v>1.8219529199999991</v>
      </c>
      <c r="AB9" s="43">
        <v>2.4667583700000009</v>
      </c>
      <c r="AC9" s="43">
        <v>3.9845915800000027</v>
      </c>
      <c r="AD9" s="43">
        <v>3.3397861299999998</v>
      </c>
      <c r="AE9" s="5">
        <v>24.731223396611178</v>
      </c>
      <c r="AF9" s="5">
        <v>32.808754201132274</v>
      </c>
      <c r="AG9" s="5">
        <v>455.92661513454777</v>
      </c>
      <c r="AH9" s="5">
        <v>462.3364155243018</v>
      </c>
      <c r="AI9" s="5">
        <v>11.623903530632893</v>
      </c>
      <c r="AJ9" s="5">
        <v>48.656712302630503</v>
      </c>
      <c r="AK9" s="5">
        <v>9.6077940380933562</v>
      </c>
      <c r="AL9" s="5">
        <v>40.681147059740383</v>
      </c>
      <c r="AM9" s="13">
        <f>J5</f>
        <v>7367014.9300000006</v>
      </c>
      <c r="AN9" s="13">
        <f>K5</f>
        <v>7941901.2599999998</v>
      </c>
      <c r="AO9" s="13">
        <f>L5</f>
        <v>7504713.5499999989</v>
      </c>
      <c r="AP9" s="13">
        <f>M5</f>
        <v>9609536.6799999997</v>
      </c>
      <c r="AQ9" s="13">
        <f>N5</f>
        <v>9188967.8499999996</v>
      </c>
      <c r="AR9" s="13">
        <f>J6</f>
        <v>7518598.0999999978</v>
      </c>
      <c r="AS9" s="13">
        <f>K6</f>
        <v>6761326.2399999993</v>
      </c>
      <c r="AT9" s="13">
        <f>L6</f>
        <v>6473529.6099999975</v>
      </c>
      <c r="AU9" s="13">
        <f>M6</f>
        <v>7685120.9699999988</v>
      </c>
      <c r="AV9" s="13">
        <f>N6</f>
        <v>9985356.4699999988</v>
      </c>
      <c r="AW9" s="13">
        <f>J8</f>
        <v>873954.58999999729</v>
      </c>
      <c r="AX9" s="13">
        <f>K8</f>
        <v>722371.42000000016</v>
      </c>
      <c r="AY9" s="13">
        <f>L8</f>
        <v>1902946.23</v>
      </c>
      <c r="AZ9" s="13">
        <f>M8</f>
        <v>2934130.46</v>
      </c>
      <c r="BA9" s="13">
        <f>N8</f>
        <v>4858546.17</v>
      </c>
      <c r="BB9" s="13">
        <f>J9</f>
        <v>722371.42000000016</v>
      </c>
      <c r="BC9" s="13">
        <f>K9</f>
        <v>1902946.23</v>
      </c>
      <c r="BD9" s="13">
        <f>L9</f>
        <v>2934130.46</v>
      </c>
      <c r="BE9" s="13">
        <f>M9</f>
        <v>4858546.17</v>
      </c>
      <c r="BF9" s="13">
        <f>N9</f>
        <v>4062157.5500000003</v>
      </c>
      <c r="BG9" s="13">
        <f>AM9-AR9</f>
        <v>-151583.16999999713</v>
      </c>
      <c r="BH9" s="13">
        <f t="shared" ref="BH9:BK9" si="0">AN9-AS9</f>
        <v>1180575.0200000005</v>
      </c>
      <c r="BI9" s="13">
        <f t="shared" si="0"/>
        <v>1031183.9400000013</v>
      </c>
      <c r="BJ9" s="13">
        <f t="shared" si="0"/>
        <v>1924415.7100000009</v>
      </c>
      <c r="BK9" s="13">
        <f t="shared" si="0"/>
        <v>-796388.61999999918</v>
      </c>
    </row>
    <row r="10" spans="1:63" x14ac:dyDescent="0.2">
      <c r="A10" s="15">
        <v>13</v>
      </c>
      <c r="B10" s="15">
        <v>1</v>
      </c>
      <c r="C10" s="15">
        <v>2</v>
      </c>
      <c r="D10" s="15">
        <v>1</v>
      </c>
      <c r="E10" s="15" t="s">
        <v>120</v>
      </c>
      <c r="F10" s="2" t="s">
        <v>94</v>
      </c>
      <c r="G10" s="2" t="s">
        <v>65</v>
      </c>
      <c r="H10" s="2" t="s">
        <v>65</v>
      </c>
      <c r="J10" s="3"/>
      <c r="K10" s="3"/>
      <c r="L10" s="3"/>
      <c r="M10" s="3"/>
      <c r="N10" s="3"/>
      <c r="P10" s="13">
        <v>0</v>
      </c>
      <c r="Q10" s="5"/>
    </row>
    <row r="11" spans="1:63" x14ac:dyDescent="0.2">
      <c r="A11" s="15">
        <v>14</v>
      </c>
      <c r="B11" s="15">
        <v>1</v>
      </c>
      <c r="C11" s="15">
        <v>2</v>
      </c>
      <c r="D11" s="15">
        <v>1</v>
      </c>
      <c r="E11" s="15" t="s">
        <v>120</v>
      </c>
      <c r="F11" s="2" t="s">
        <v>94</v>
      </c>
      <c r="G11" s="2" t="s">
        <v>65</v>
      </c>
      <c r="I11" s="2" t="s">
        <v>0</v>
      </c>
      <c r="J11" s="4">
        <v>46651862.579999998</v>
      </c>
      <c r="K11" s="4">
        <v>46617277.039999992</v>
      </c>
      <c r="L11" s="4">
        <v>18977371.399999995</v>
      </c>
      <c r="M11" s="4">
        <v>25712757.640000001</v>
      </c>
      <c r="N11" s="4">
        <v>19319292.550000001</v>
      </c>
      <c r="P11" s="13">
        <v>-27332570.029999997</v>
      </c>
      <c r="Q11" s="5">
        <v>-58.588378937988374</v>
      </c>
    </row>
    <row r="12" spans="1:63" x14ac:dyDescent="0.2">
      <c r="A12" s="15">
        <v>15</v>
      </c>
      <c r="B12" s="15">
        <v>1</v>
      </c>
      <c r="C12" s="15">
        <v>2</v>
      </c>
      <c r="D12" s="15">
        <v>1</v>
      </c>
      <c r="E12" s="15" t="s">
        <v>120</v>
      </c>
      <c r="F12" s="2" t="s">
        <v>94</v>
      </c>
      <c r="G12" s="2" t="s">
        <v>65</v>
      </c>
      <c r="I12" s="6" t="s">
        <v>98</v>
      </c>
      <c r="J12" s="7">
        <v>106981736.26000005</v>
      </c>
      <c r="K12" s="7">
        <v>105182528.68000005</v>
      </c>
      <c r="L12" s="7">
        <v>20607746.870000005</v>
      </c>
      <c r="M12" s="7">
        <v>20329751.350000016</v>
      </c>
      <c r="N12" s="7">
        <v>20239422.079999994</v>
      </c>
      <c r="P12" s="13">
        <v>-86742314.180000052</v>
      </c>
      <c r="Q12" s="5">
        <v>-81.081423065698161</v>
      </c>
    </row>
    <row r="13" spans="1:63" ht="12" thickBot="1" x14ac:dyDescent="0.25">
      <c r="A13" s="15">
        <v>16</v>
      </c>
      <c r="B13" s="15">
        <v>1</v>
      </c>
      <c r="C13" s="15">
        <v>2</v>
      </c>
      <c r="D13" s="15">
        <v>1</v>
      </c>
      <c r="E13" s="15" t="s">
        <v>120</v>
      </c>
      <c r="F13" s="2" t="s">
        <v>94</v>
      </c>
      <c r="G13" s="2" t="s">
        <v>65</v>
      </c>
      <c r="I13" s="8" t="s">
        <v>99</v>
      </c>
      <c r="J13" s="9">
        <v>-60329873.680000052</v>
      </c>
      <c r="K13" s="9">
        <v>-58565251.64000006</v>
      </c>
      <c r="L13" s="9">
        <v>-1630375.47000001</v>
      </c>
      <c r="M13" s="9">
        <v>5383006.2899999842</v>
      </c>
      <c r="N13" s="9">
        <v>-920129.52999999374</v>
      </c>
      <c r="P13" s="13">
        <v>59409744.150000058</v>
      </c>
      <c r="Q13" s="5">
        <v>-98.474835974494951</v>
      </c>
    </row>
    <row r="14" spans="1:63" x14ac:dyDescent="0.2">
      <c r="A14" s="15">
        <v>17</v>
      </c>
      <c r="B14" s="15">
        <v>1</v>
      </c>
      <c r="C14" s="15">
        <v>2</v>
      </c>
      <c r="D14" s="15">
        <v>1</v>
      </c>
      <c r="E14" s="15" t="s">
        <v>120</v>
      </c>
      <c r="F14" s="2" t="s">
        <v>94</v>
      </c>
      <c r="G14" s="2" t="s">
        <v>65</v>
      </c>
      <c r="I14" s="2" t="s">
        <v>100</v>
      </c>
      <c r="J14" s="4">
        <v>122427002.93000005</v>
      </c>
      <c r="K14" s="4">
        <v>62097129.25</v>
      </c>
      <c r="L14" s="4">
        <v>3531877.6099999994</v>
      </c>
      <c r="M14" s="4">
        <v>1901502.1400000006</v>
      </c>
      <c r="N14" s="4">
        <v>7284508.46</v>
      </c>
      <c r="P14" s="13">
        <v>-115142494.47000006</v>
      </c>
      <c r="Q14" s="5">
        <v>-94.049916860118628</v>
      </c>
      <c r="R14" s="5">
        <v>114.43729295294203</v>
      </c>
      <c r="S14" s="5">
        <v>35.991682130085813</v>
      </c>
    </row>
    <row r="15" spans="1:63" x14ac:dyDescent="0.2">
      <c r="A15" s="15">
        <v>18</v>
      </c>
      <c r="B15" s="15">
        <v>1</v>
      </c>
      <c r="C15" s="15">
        <v>2</v>
      </c>
      <c r="D15" s="15">
        <v>1</v>
      </c>
      <c r="E15" s="15" t="s">
        <v>120</v>
      </c>
      <c r="F15" s="2" t="s">
        <v>94</v>
      </c>
      <c r="G15" s="2" t="s">
        <v>65</v>
      </c>
      <c r="I15" s="6" t="s">
        <v>101</v>
      </c>
      <c r="J15" s="7">
        <v>62097129.25</v>
      </c>
      <c r="K15" s="7">
        <v>3531877.6099999994</v>
      </c>
      <c r="L15" s="7">
        <v>1901502.1400000006</v>
      </c>
      <c r="M15" s="7">
        <v>7284508.46</v>
      </c>
      <c r="N15" s="7">
        <v>6364378.9299999978</v>
      </c>
      <c r="P15" s="13">
        <v>-55732750.32</v>
      </c>
      <c r="Q15" s="5">
        <v>-89.75092889660435</v>
      </c>
      <c r="R15" s="5">
        <v>58.044607818930885</v>
      </c>
      <c r="S15" s="5">
        <v>31.445457804297146</v>
      </c>
      <c r="T15" s="2">
        <v>3.0000000000000001E-3</v>
      </c>
      <c r="U15" s="2">
        <v>16</v>
      </c>
      <c r="AA15" s="43">
        <v>-27.332570029999996</v>
      </c>
      <c r="AB15" s="43">
        <v>-86.742314180000051</v>
      </c>
      <c r="AC15" s="43">
        <v>-115.14249447000006</v>
      </c>
      <c r="AD15" s="43">
        <v>-55.732750320000001</v>
      </c>
      <c r="AE15" s="5">
        <v>-58.588378937988374</v>
      </c>
      <c r="AF15" s="5">
        <v>-81.081423065698161</v>
      </c>
      <c r="AG15" s="5">
        <v>-94.049916860118628</v>
      </c>
      <c r="AH15" s="5">
        <v>-89.75092889660435</v>
      </c>
      <c r="AI15" s="5">
        <v>114.43729295294203</v>
      </c>
      <c r="AJ15" s="5">
        <v>35.991682130085813</v>
      </c>
      <c r="AK15" s="5">
        <v>58.044607818930885</v>
      </c>
      <c r="AL15" s="5">
        <v>31.445457804297146</v>
      </c>
      <c r="AM15" s="13">
        <f t="shared" ref="AM15:AQ15" si="1">J11</f>
        <v>46651862.579999998</v>
      </c>
      <c r="AN15" s="13">
        <f t="shared" si="1"/>
        <v>46617277.039999992</v>
      </c>
      <c r="AO15" s="13">
        <f t="shared" si="1"/>
        <v>18977371.399999995</v>
      </c>
      <c r="AP15" s="13">
        <f t="shared" si="1"/>
        <v>25712757.640000001</v>
      </c>
      <c r="AQ15" s="13">
        <f t="shared" si="1"/>
        <v>19319292.550000001</v>
      </c>
      <c r="AR15" s="13">
        <f t="shared" ref="AR15:AV15" si="2">J12</f>
        <v>106981736.26000005</v>
      </c>
      <c r="AS15" s="13">
        <f t="shared" si="2"/>
        <v>105182528.68000005</v>
      </c>
      <c r="AT15" s="13">
        <f t="shared" si="2"/>
        <v>20607746.870000005</v>
      </c>
      <c r="AU15" s="13">
        <f t="shared" si="2"/>
        <v>20329751.350000016</v>
      </c>
      <c r="AV15" s="13">
        <f t="shared" si="2"/>
        <v>20239422.079999994</v>
      </c>
      <c r="AW15" s="13">
        <f t="shared" ref="AW15" si="3">J14</f>
        <v>122427002.93000005</v>
      </c>
      <c r="AX15" s="13">
        <f t="shared" ref="AX15" si="4">K14</f>
        <v>62097129.25</v>
      </c>
      <c r="AY15" s="13">
        <f t="shared" ref="AY15" si="5">L14</f>
        <v>3531877.6099999994</v>
      </c>
      <c r="AZ15" s="13">
        <f t="shared" ref="AZ15" si="6">M14</f>
        <v>1901502.1400000006</v>
      </c>
      <c r="BA15" s="13">
        <f t="shared" ref="BA15" si="7">N14</f>
        <v>7284508.46</v>
      </c>
      <c r="BB15" s="13">
        <f t="shared" ref="BB15" si="8">J15</f>
        <v>62097129.25</v>
      </c>
      <c r="BC15" s="13">
        <f t="shared" ref="BC15" si="9">K15</f>
        <v>3531877.6099999994</v>
      </c>
      <c r="BD15" s="13">
        <f t="shared" ref="BD15" si="10">L15</f>
        <v>1901502.1400000006</v>
      </c>
      <c r="BE15" s="13">
        <f t="shared" ref="BE15" si="11">M15</f>
        <v>7284508.46</v>
      </c>
      <c r="BF15" s="13">
        <f t="shared" ref="BF15" si="12">N15</f>
        <v>6364378.9299999978</v>
      </c>
      <c r="BG15" s="13">
        <f t="shared" ref="BG15" si="13">AM15-AR15</f>
        <v>-60329873.680000052</v>
      </c>
      <c r="BH15" s="13">
        <f t="shared" ref="BH15" si="14">AN15-AS15</f>
        <v>-58565251.64000006</v>
      </c>
      <c r="BI15" s="13">
        <f t="shared" ref="BI15" si="15">AO15-AT15</f>
        <v>-1630375.47000001</v>
      </c>
      <c r="BJ15" s="13">
        <f t="shared" ref="BJ15" si="16">AP15-AU15</f>
        <v>5383006.2899999842</v>
      </c>
      <c r="BK15" s="13">
        <f t="shared" ref="BK15" si="17">AQ15-AV15</f>
        <v>-920129.52999999374</v>
      </c>
    </row>
    <row r="16" spans="1:63" x14ac:dyDescent="0.2">
      <c r="A16" s="15">
        <v>20</v>
      </c>
      <c r="B16" s="15">
        <v>1</v>
      </c>
      <c r="C16" s="15">
        <v>3</v>
      </c>
      <c r="D16" s="15">
        <v>1</v>
      </c>
      <c r="E16" s="15" t="s">
        <v>120</v>
      </c>
      <c r="F16" s="2" t="s">
        <v>36</v>
      </c>
      <c r="G16" s="2" t="s">
        <v>62</v>
      </c>
      <c r="H16" s="2" t="s">
        <v>62</v>
      </c>
      <c r="J16" s="3"/>
      <c r="K16" s="3"/>
      <c r="L16" s="3"/>
      <c r="M16" s="3"/>
      <c r="N16" s="3"/>
      <c r="P16" s="13">
        <v>0</v>
      </c>
      <c r="Q16" s="5"/>
    </row>
    <row r="17" spans="1:63" x14ac:dyDescent="0.2">
      <c r="A17" s="15">
        <v>21</v>
      </c>
      <c r="B17" s="15">
        <v>1</v>
      </c>
      <c r="C17" s="15">
        <v>3</v>
      </c>
      <c r="D17" s="15">
        <v>1</v>
      </c>
      <c r="E17" s="15" t="s">
        <v>120</v>
      </c>
      <c r="F17" s="2" t="s">
        <v>36</v>
      </c>
      <c r="G17" s="2" t="s">
        <v>62</v>
      </c>
      <c r="I17" s="2" t="s">
        <v>0</v>
      </c>
      <c r="J17" s="4">
        <v>0</v>
      </c>
      <c r="K17" s="4">
        <v>0</v>
      </c>
      <c r="L17" s="4">
        <v>0</v>
      </c>
      <c r="M17" s="4">
        <v>0</v>
      </c>
      <c r="N17" s="4">
        <v>195026</v>
      </c>
      <c r="P17" s="13">
        <v>195026</v>
      </c>
      <c r="Q17" s="5"/>
    </row>
    <row r="18" spans="1:63" x14ac:dyDescent="0.2">
      <c r="A18" s="15">
        <v>22</v>
      </c>
      <c r="B18" s="15">
        <v>1</v>
      </c>
      <c r="C18" s="15">
        <v>3</v>
      </c>
      <c r="D18" s="15">
        <v>1</v>
      </c>
      <c r="E18" s="15" t="s">
        <v>120</v>
      </c>
      <c r="F18" s="2" t="s">
        <v>36</v>
      </c>
      <c r="G18" s="2" t="s">
        <v>62</v>
      </c>
      <c r="I18" s="6" t="s">
        <v>98</v>
      </c>
      <c r="J18" s="7">
        <v>0</v>
      </c>
      <c r="K18" s="7">
        <v>0</v>
      </c>
      <c r="L18" s="7">
        <v>0</v>
      </c>
      <c r="M18" s="7">
        <v>0</v>
      </c>
      <c r="N18" s="7">
        <v>248198.42000000004</v>
      </c>
      <c r="P18" s="13">
        <v>248198.42000000004</v>
      </c>
      <c r="Q18" s="5"/>
    </row>
    <row r="19" spans="1:63" ht="12" thickBot="1" x14ac:dyDescent="0.25">
      <c r="A19" s="15">
        <v>23</v>
      </c>
      <c r="B19" s="15">
        <v>1</v>
      </c>
      <c r="C19" s="15">
        <v>3</v>
      </c>
      <c r="D19" s="15">
        <v>1</v>
      </c>
      <c r="E19" s="15" t="s">
        <v>120</v>
      </c>
      <c r="F19" s="2" t="s">
        <v>36</v>
      </c>
      <c r="G19" s="2" t="s">
        <v>62</v>
      </c>
      <c r="I19" s="8" t="s">
        <v>99</v>
      </c>
      <c r="J19" s="9">
        <v>0</v>
      </c>
      <c r="K19" s="9">
        <v>0</v>
      </c>
      <c r="L19" s="9">
        <v>0</v>
      </c>
      <c r="M19" s="9">
        <v>0</v>
      </c>
      <c r="N19" s="9">
        <v>-53172.420000000042</v>
      </c>
      <c r="P19" s="13">
        <v>-53172.420000000042</v>
      </c>
      <c r="Q19" s="5"/>
    </row>
    <row r="20" spans="1:63" x14ac:dyDescent="0.2">
      <c r="A20" s="15">
        <v>24</v>
      </c>
      <c r="B20" s="15">
        <v>1</v>
      </c>
      <c r="C20" s="15">
        <v>3</v>
      </c>
      <c r="D20" s="15">
        <v>1</v>
      </c>
      <c r="E20" s="15" t="s">
        <v>120</v>
      </c>
      <c r="F20" s="2" t="s">
        <v>36</v>
      </c>
      <c r="G20" s="2" t="s">
        <v>62</v>
      </c>
      <c r="I20" s="2" t="s">
        <v>100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P20" s="13">
        <v>0</v>
      </c>
      <c r="Q20" s="5"/>
      <c r="R20" s="5" t="e">
        <v>#DIV/0!</v>
      </c>
      <c r="S20" s="5">
        <v>0</v>
      </c>
    </row>
    <row r="21" spans="1:63" x14ac:dyDescent="0.2">
      <c r="A21" s="15">
        <v>25</v>
      </c>
      <c r="B21" s="15">
        <v>1</v>
      </c>
      <c r="C21" s="15">
        <v>3</v>
      </c>
      <c r="D21" s="15">
        <v>1</v>
      </c>
      <c r="E21" s="15" t="s">
        <v>120</v>
      </c>
      <c r="F21" s="2" t="s">
        <v>36</v>
      </c>
      <c r="G21" s="2" t="s">
        <v>62</v>
      </c>
      <c r="I21" s="6" t="s">
        <v>101</v>
      </c>
      <c r="J21" s="7">
        <v>0</v>
      </c>
      <c r="K21" s="7">
        <v>0</v>
      </c>
      <c r="L21" s="7">
        <v>0</v>
      </c>
      <c r="M21" s="7">
        <v>0</v>
      </c>
      <c r="N21" s="7">
        <v>-53172.42</v>
      </c>
      <c r="P21" s="13">
        <v>-53172.42</v>
      </c>
      <c r="Q21" s="5"/>
      <c r="R21" s="5" t="e">
        <v>#DIV/0!</v>
      </c>
      <c r="S21" s="5">
        <v>-21.423351526572969</v>
      </c>
      <c r="AA21" s="43">
        <v>0.195026</v>
      </c>
      <c r="AB21" s="43">
        <v>0.24819842000000003</v>
      </c>
      <c r="AC21" s="43">
        <v>0</v>
      </c>
      <c r="AD21" s="43">
        <v>-5.3172419999999998E-2</v>
      </c>
      <c r="AE21" s="5" t="e">
        <v>#DIV/0!</v>
      </c>
      <c r="AF21" s="5" t="e">
        <v>#DIV/0!</v>
      </c>
      <c r="AG21" s="5" t="e">
        <v>#DIV/0!</v>
      </c>
      <c r="AH21" s="5" t="e">
        <v>#DIV/0!</v>
      </c>
      <c r="AI21" s="5" t="e">
        <v>#DIV/0!</v>
      </c>
      <c r="AJ21" s="5">
        <v>0</v>
      </c>
      <c r="AK21" s="5" t="e">
        <v>#DIV/0!</v>
      </c>
      <c r="AL21" s="5">
        <v>-21.423351526572969</v>
      </c>
      <c r="AM21" s="13">
        <f t="shared" ref="AM21:AQ21" si="18">J17</f>
        <v>0</v>
      </c>
      <c r="AN21" s="13">
        <f t="shared" si="18"/>
        <v>0</v>
      </c>
      <c r="AO21" s="13">
        <f t="shared" si="18"/>
        <v>0</v>
      </c>
      <c r="AP21" s="13">
        <f t="shared" si="18"/>
        <v>0</v>
      </c>
      <c r="AQ21" s="13">
        <f t="shared" si="18"/>
        <v>195026</v>
      </c>
      <c r="AR21" s="13">
        <f t="shared" ref="AR21:AV21" si="19">J18</f>
        <v>0</v>
      </c>
      <c r="AS21" s="13">
        <f t="shared" si="19"/>
        <v>0</v>
      </c>
      <c r="AT21" s="13">
        <f t="shared" si="19"/>
        <v>0</v>
      </c>
      <c r="AU21" s="13">
        <f t="shared" si="19"/>
        <v>0</v>
      </c>
      <c r="AV21" s="13">
        <f t="shared" si="19"/>
        <v>248198.42000000004</v>
      </c>
      <c r="AW21" s="13">
        <f t="shared" ref="AW21" si="20">J20</f>
        <v>0</v>
      </c>
      <c r="AX21" s="13">
        <f t="shared" ref="AX21" si="21">K20</f>
        <v>0</v>
      </c>
      <c r="AY21" s="13">
        <f t="shared" ref="AY21" si="22">L20</f>
        <v>0</v>
      </c>
      <c r="AZ21" s="13">
        <f t="shared" ref="AZ21" si="23">M20</f>
        <v>0</v>
      </c>
      <c r="BA21" s="13">
        <f t="shared" ref="BA21" si="24">N20</f>
        <v>0</v>
      </c>
      <c r="BB21" s="13">
        <f t="shared" ref="BB21" si="25">J21</f>
        <v>0</v>
      </c>
      <c r="BC21" s="13">
        <f t="shared" ref="BC21" si="26">K21</f>
        <v>0</v>
      </c>
      <c r="BD21" s="13">
        <f t="shared" ref="BD21" si="27">L21</f>
        <v>0</v>
      </c>
      <c r="BE21" s="13">
        <f t="shared" ref="BE21" si="28">M21</f>
        <v>0</v>
      </c>
      <c r="BF21" s="13">
        <f t="shared" ref="BF21" si="29">N21</f>
        <v>-53172.42</v>
      </c>
      <c r="BG21" s="13">
        <f t="shared" ref="BG21" si="30">AM21-AR21</f>
        <v>0</v>
      </c>
      <c r="BH21" s="13">
        <f t="shared" ref="BH21" si="31">AN21-AS21</f>
        <v>0</v>
      </c>
      <c r="BI21" s="13">
        <f t="shared" ref="BI21" si="32">AO21-AT21</f>
        <v>0</v>
      </c>
      <c r="BJ21" s="13">
        <f t="shared" ref="BJ21" si="33">AP21-AU21</f>
        <v>0</v>
      </c>
      <c r="BK21" s="13">
        <f t="shared" ref="BK21" si="34">AQ21-AV21</f>
        <v>-53172.420000000042</v>
      </c>
    </row>
    <row r="22" spans="1:63" x14ac:dyDescent="0.2">
      <c r="A22" s="15">
        <v>26</v>
      </c>
      <c r="B22" s="15">
        <v>1</v>
      </c>
      <c r="C22" s="15">
        <v>3</v>
      </c>
      <c r="D22" s="15">
        <v>2</v>
      </c>
      <c r="E22" s="15" t="s">
        <v>120</v>
      </c>
      <c r="F22" s="2" t="s">
        <v>36</v>
      </c>
      <c r="G22" s="2" t="s">
        <v>37</v>
      </c>
      <c r="H22" s="2" t="s">
        <v>37</v>
      </c>
      <c r="J22" s="3"/>
      <c r="K22" s="4"/>
      <c r="L22" s="4"/>
      <c r="M22" s="4"/>
      <c r="N22" s="4"/>
      <c r="P22" s="13">
        <v>0</v>
      </c>
      <c r="Q22" s="5"/>
    </row>
    <row r="23" spans="1:63" x14ac:dyDescent="0.2">
      <c r="A23" s="15">
        <v>27</v>
      </c>
      <c r="B23" s="15">
        <v>1</v>
      </c>
      <c r="C23" s="15">
        <v>3</v>
      </c>
      <c r="D23" s="15">
        <v>2</v>
      </c>
      <c r="E23" s="15" t="s">
        <v>120</v>
      </c>
      <c r="F23" s="2" t="s">
        <v>36</v>
      </c>
      <c r="G23" s="2" t="s">
        <v>37</v>
      </c>
      <c r="I23" s="2" t="s">
        <v>0</v>
      </c>
      <c r="J23" s="4">
        <v>6000</v>
      </c>
      <c r="K23" s="4">
        <v>2941339.9</v>
      </c>
      <c r="L23" s="4">
        <v>4370962.5</v>
      </c>
      <c r="M23" s="4">
        <v>4787360.6400000006</v>
      </c>
      <c r="N23" s="4">
        <v>3679610.2399999998</v>
      </c>
      <c r="P23" s="13">
        <v>3673610.2399999998</v>
      </c>
      <c r="Q23" s="5">
        <v>61226.837333333329</v>
      </c>
    </row>
    <row r="24" spans="1:63" x14ac:dyDescent="0.2">
      <c r="A24" s="15">
        <v>28</v>
      </c>
      <c r="B24" s="15">
        <v>1</v>
      </c>
      <c r="C24" s="15">
        <v>3</v>
      </c>
      <c r="D24" s="15">
        <v>2</v>
      </c>
      <c r="E24" s="15" t="s">
        <v>120</v>
      </c>
      <c r="F24" s="2" t="s">
        <v>36</v>
      </c>
      <c r="G24" s="2" t="s">
        <v>37</v>
      </c>
      <c r="I24" s="6" t="s">
        <v>98</v>
      </c>
      <c r="J24" s="7">
        <v>223.72</v>
      </c>
      <c r="K24" s="7">
        <v>2972743.5200000019</v>
      </c>
      <c r="L24" s="7">
        <v>3016067.5400000014</v>
      </c>
      <c r="M24" s="7">
        <v>3790219.8400000003</v>
      </c>
      <c r="N24" s="7">
        <v>3863257.9200000009</v>
      </c>
      <c r="P24" s="13">
        <v>3863034.2000000007</v>
      </c>
      <c r="Q24" s="5">
        <v>1726727.2483461474</v>
      </c>
    </row>
    <row r="25" spans="1:63" ht="12" thickBot="1" x14ac:dyDescent="0.25">
      <c r="A25" s="15">
        <v>29</v>
      </c>
      <c r="B25" s="15">
        <v>1</v>
      </c>
      <c r="C25" s="15">
        <v>3</v>
      </c>
      <c r="D25" s="15">
        <v>2</v>
      </c>
      <c r="E25" s="15" t="s">
        <v>120</v>
      </c>
      <c r="F25" s="2" t="s">
        <v>36</v>
      </c>
      <c r="G25" s="2" t="s">
        <v>37</v>
      </c>
      <c r="I25" s="8" t="s">
        <v>99</v>
      </c>
      <c r="J25" s="9">
        <v>5776.28</v>
      </c>
      <c r="K25" s="9">
        <v>-31403.620000001974</v>
      </c>
      <c r="L25" s="9">
        <v>1354894.9599999986</v>
      </c>
      <c r="M25" s="9">
        <v>997140.80000000028</v>
      </c>
      <c r="N25" s="9">
        <v>-183647.6800000011</v>
      </c>
      <c r="P25" s="13">
        <v>-189423.9600000011</v>
      </c>
      <c r="Q25" s="5">
        <v>-3279.3417216617117</v>
      </c>
    </row>
    <row r="26" spans="1:63" x14ac:dyDescent="0.2">
      <c r="A26" s="15">
        <v>30</v>
      </c>
      <c r="B26" s="15">
        <v>1</v>
      </c>
      <c r="C26" s="15">
        <v>3</v>
      </c>
      <c r="D26" s="15">
        <v>2</v>
      </c>
      <c r="E26" s="15" t="s">
        <v>120</v>
      </c>
      <c r="F26" s="2" t="s">
        <v>36</v>
      </c>
      <c r="G26" s="2" t="s">
        <v>37</v>
      </c>
      <c r="I26" s="2" t="s">
        <v>100</v>
      </c>
      <c r="J26" s="4">
        <v>0</v>
      </c>
      <c r="K26" s="4">
        <v>5776.2800000000007</v>
      </c>
      <c r="L26" s="4">
        <v>-25627.340000000011</v>
      </c>
      <c r="M26" s="4">
        <v>1329267.6199999996</v>
      </c>
      <c r="N26" s="4">
        <v>2326408.4200000004</v>
      </c>
      <c r="P26" s="13">
        <v>2326408.4200000004</v>
      </c>
      <c r="Q26" s="5"/>
      <c r="R26" s="5">
        <v>0</v>
      </c>
      <c r="S26" s="5">
        <v>60.218822252488899</v>
      </c>
      <c r="T26" s="2">
        <v>0</v>
      </c>
      <c r="U26" s="2">
        <v>0.3</v>
      </c>
    </row>
    <row r="27" spans="1:63" x14ac:dyDescent="0.2">
      <c r="A27" s="15">
        <v>31</v>
      </c>
      <c r="B27" s="15">
        <v>1</v>
      </c>
      <c r="C27" s="15">
        <v>3</v>
      </c>
      <c r="D27" s="15">
        <v>2</v>
      </c>
      <c r="E27" s="15" t="s">
        <v>120</v>
      </c>
      <c r="F27" s="2" t="s">
        <v>36</v>
      </c>
      <c r="G27" s="2" t="s">
        <v>37</v>
      </c>
      <c r="I27" s="6" t="s">
        <v>101</v>
      </c>
      <c r="J27" s="7">
        <v>5776.2800000000007</v>
      </c>
      <c r="K27" s="7">
        <v>-25627.340000000011</v>
      </c>
      <c r="L27" s="7">
        <v>1329267.6199999996</v>
      </c>
      <c r="M27" s="7">
        <v>2326408.4200000004</v>
      </c>
      <c r="N27" s="7">
        <v>2142760.7400000002</v>
      </c>
      <c r="P27" s="13">
        <v>2136984.4600000004</v>
      </c>
      <c r="Q27" s="5">
        <v>36995.859965237141</v>
      </c>
      <c r="R27" s="5">
        <v>2581.9238333631329</v>
      </c>
      <c r="S27" s="5">
        <v>55.46512255645618</v>
      </c>
      <c r="AA27" s="43">
        <v>3.6736102399999999</v>
      </c>
      <c r="AB27" s="43">
        <v>3.8630342000000009</v>
      </c>
      <c r="AC27" s="43">
        <v>2.3264084200000004</v>
      </c>
      <c r="AD27" s="43">
        <v>2.1369844600000003</v>
      </c>
      <c r="AE27" s="5">
        <v>61226.837333333329</v>
      </c>
      <c r="AF27" s="5">
        <v>1726727.2483461474</v>
      </c>
      <c r="AG27" s="5" t="e">
        <v>#DIV/0!</v>
      </c>
      <c r="AH27" s="5">
        <v>36995.859965237141</v>
      </c>
      <c r="AI27" s="5">
        <v>0</v>
      </c>
      <c r="AJ27" s="5">
        <v>60.218822252488899</v>
      </c>
      <c r="AK27" s="5">
        <v>2581.9238333631329</v>
      </c>
      <c r="AL27" s="5">
        <v>55.46512255645618</v>
      </c>
      <c r="AM27" s="13">
        <f t="shared" ref="AM27:AQ27" si="35">J23</f>
        <v>6000</v>
      </c>
      <c r="AN27" s="13">
        <f t="shared" si="35"/>
        <v>2941339.9</v>
      </c>
      <c r="AO27" s="13">
        <f t="shared" si="35"/>
        <v>4370962.5</v>
      </c>
      <c r="AP27" s="13">
        <f t="shared" si="35"/>
        <v>4787360.6400000006</v>
      </c>
      <c r="AQ27" s="13">
        <f t="shared" si="35"/>
        <v>3679610.2399999998</v>
      </c>
      <c r="AR27" s="13">
        <f t="shared" ref="AR27:AV27" si="36">J24</f>
        <v>223.72</v>
      </c>
      <c r="AS27" s="13">
        <f t="shared" si="36"/>
        <v>2972743.5200000019</v>
      </c>
      <c r="AT27" s="13">
        <f t="shared" si="36"/>
        <v>3016067.5400000014</v>
      </c>
      <c r="AU27" s="13">
        <f t="shared" si="36"/>
        <v>3790219.8400000003</v>
      </c>
      <c r="AV27" s="13">
        <f t="shared" si="36"/>
        <v>3863257.9200000009</v>
      </c>
      <c r="AW27" s="13">
        <f t="shared" ref="AW27" si="37">J26</f>
        <v>0</v>
      </c>
      <c r="AX27" s="13">
        <f t="shared" ref="AX27" si="38">K26</f>
        <v>5776.2800000000007</v>
      </c>
      <c r="AY27" s="13">
        <f t="shared" ref="AY27" si="39">L26</f>
        <v>-25627.340000000011</v>
      </c>
      <c r="AZ27" s="13">
        <f t="shared" ref="AZ27" si="40">M26</f>
        <v>1329267.6199999996</v>
      </c>
      <c r="BA27" s="13">
        <f t="shared" ref="BA27" si="41">N26</f>
        <v>2326408.4200000004</v>
      </c>
      <c r="BB27" s="13">
        <f t="shared" ref="BB27" si="42">J27</f>
        <v>5776.2800000000007</v>
      </c>
      <c r="BC27" s="13">
        <f t="shared" ref="BC27" si="43">K27</f>
        <v>-25627.340000000011</v>
      </c>
      <c r="BD27" s="13">
        <f t="shared" ref="BD27" si="44">L27</f>
        <v>1329267.6199999996</v>
      </c>
      <c r="BE27" s="13">
        <f t="shared" ref="BE27" si="45">M27</f>
        <v>2326408.4200000004</v>
      </c>
      <c r="BF27" s="13">
        <f t="shared" ref="BF27" si="46">N27</f>
        <v>2142760.7400000002</v>
      </c>
      <c r="BG27" s="13">
        <f t="shared" ref="BG27" si="47">AM27-AR27</f>
        <v>5776.28</v>
      </c>
      <c r="BH27" s="13">
        <f t="shared" ref="BH27" si="48">AN27-AS27</f>
        <v>-31403.620000001974</v>
      </c>
      <c r="BI27" s="13">
        <f t="shared" ref="BI27" si="49">AO27-AT27</f>
        <v>1354894.9599999986</v>
      </c>
      <c r="BJ27" s="13">
        <f t="shared" ref="BJ27" si="50">AP27-AU27</f>
        <v>997140.80000000028</v>
      </c>
      <c r="BK27" s="13">
        <f t="shared" ref="BK27" si="51">AQ27-AV27</f>
        <v>-183647.6800000011</v>
      </c>
    </row>
    <row r="28" spans="1:63" x14ac:dyDescent="0.2">
      <c r="A28" s="15">
        <v>32</v>
      </c>
      <c r="B28" s="15">
        <v>1</v>
      </c>
      <c r="C28" s="15">
        <v>3</v>
      </c>
      <c r="D28" s="15">
        <v>3</v>
      </c>
      <c r="E28" s="15" t="s">
        <v>120</v>
      </c>
      <c r="F28" s="2" t="s">
        <v>36</v>
      </c>
      <c r="G28" s="2" t="s">
        <v>58</v>
      </c>
      <c r="H28" s="2" t="s">
        <v>58</v>
      </c>
      <c r="J28" s="3"/>
      <c r="K28" s="4"/>
      <c r="L28" s="4"/>
      <c r="M28" s="4"/>
      <c r="N28" s="4"/>
      <c r="P28" s="13">
        <v>0</v>
      </c>
      <c r="Q28" s="5"/>
    </row>
    <row r="29" spans="1:63" x14ac:dyDescent="0.2">
      <c r="A29" s="15">
        <v>33</v>
      </c>
      <c r="B29" s="15">
        <v>1</v>
      </c>
      <c r="C29" s="15">
        <v>3</v>
      </c>
      <c r="D29" s="15">
        <v>3</v>
      </c>
      <c r="E29" s="15" t="s">
        <v>120</v>
      </c>
      <c r="F29" s="2" t="s">
        <v>36</v>
      </c>
      <c r="G29" s="2" t="s">
        <v>58</v>
      </c>
      <c r="I29" s="2" t="s">
        <v>0</v>
      </c>
      <c r="J29" s="4">
        <v>0</v>
      </c>
      <c r="K29" s="4">
        <v>0</v>
      </c>
      <c r="L29" s="4">
        <v>756852.51</v>
      </c>
      <c r="M29" s="4">
        <v>664362.09</v>
      </c>
      <c r="N29" s="4">
        <v>685078.72</v>
      </c>
      <c r="P29" s="13">
        <v>685078.72</v>
      </c>
      <c r="Q29" s="5"/>
    </row>
    <row r="30" spans="1:63" x14ac:dyDescent="0.2">
      <c r="A30" s="15">
        <v>34</v>
      </c>
      <c r="B30" s="15">
        <v>1</v>
      </c>
      <c r="C30" s="15">
        <v>3</v>
      </c>
      <c r="D30" s="15">
        <v>3</v>
      </c>
      <c r="E30" s="15" t="s">
        <v>120</v>
      </c>
      <c r="F30" s="2" t="s">
        <v>36</v>
      </c>
      <c r="G30" s="2" t="s">
        <v>58</v>
      </c>
      <c r="I30" s="6" t="s">
        <v>98</v>
      </c>
      <c r="J30" s="7">
        <v>0</v>
      </c>
      <c r="K30" s="7">
        <v>0</v>
      </c>
      <c r="L30" s="7">
        <v>525870.88</v>
      </c>
      <c r="M30" s="7">
        <v>661099.71999999986</v>
      </c>
      <c r="N30" s="7">
        <v>739685.79999999993</v>
      </c>
      <c r="P30" s="13">
        <v>739685.79999999993</v>
      </c>
      <c r="Q30" s="5"/>
    </row>
    <row r="31" spans="1:63" ht="12" thickBot="1" x14ac:dyDescent="0.25">
      <c r="A31" s="15">
        <v>35</v>
      </c>
      <c r="B31" s="15">
        <v>1</v>
      </c>
      <c r="C31" s="15">
        <v>3</v>
      </c>
      <c r="D31" s="15">
        <v>3</v>
      </c>
      <c r="E31" s="15" t="s">
        <v>120</v>
      </c>
      <c r="F31" s="2" t="s">
        <v>36</v>
      </c>
      <c r="G31" s="2" t="s">
        <v>58</v>
      </c>
      <c r="I31" s="8" t="s">
        <v>99</v>
      </c>
      <c r="J31" s="9">
        <v>0</v>
      </c>
      <c r="K31" s="9">
        <v>0</v>
      </c>
      <c r="L31" s="9">
        <v>230981.63</v>
      </c>
      <c r="M31" s="9">
        <v>3262.3700000001118</v>
      </c>
      <c r="N31" s="9">
        <v>-54607.079999999958</v>
      </c>
      <c r="P31" s="13">
        <v>-54607.079999999958</v>
      </c>
      <c r="Q31" s="5"/>
    </row>
    <row r="32" spans="1:63" x14ac:dyDescent="0.2">
      <c r="A32" s="15">
        <v>36</v>
      </c>
      <c r="B32" s="15">
        <v>1</v>
      </c>
      <c r="C32" s="15">
        <v>3</v>
      </c>
      <c r="D32" s="15">
        <v>3</v>
      </c>
      <c r="E32" s="15" t="s">
        <v>120</v>
      </c>
      <c r="F32" s="2" t="s">
        <v>36</v>
      </c>
      <c r="G32" s="2" t="s">
        <v>58</v>
      </c>
      <c r="I32" s="2" t="s">
        <v>100</v>
      </c>
      <c r="J32" s="4">
        <v>0</v>
      </c>
      <c r="K32" s="4">
        <v>0</v>
      </c>
      <c r="L32" s="4">
        <v>0</v>
      </c>
      <c r="M32" s="4">
        <v>230982</v>
      </c>
      <c r="N32" s="4">
        <v>234244</v>
      </c>
      <c r="P32" s="13">
        <v>234244</v>
      </c>
      <c r="Q32" s="5"/>
      <c r="R32" s="5" t="e">
        <v>#DIV/0!</v>
      </c>
      <c r="S32" s="5">
        <v>31.668040673485958</v>
      </c>
    </row>
    <row r="33" spans="1:63" x14ac:dyDescent="0.2">
      <c r="A33" s="15">
        <v>37</v>
      </c>
      <c r="B33" s="15">
        <v>1</v>
      </c>
      <c r="C33" s="15">
        <v>3</v>
      </c>
      <c r="D33" s="15">
        <v>3</v>
      </c>
      <c r="E33" s="15" t="s">
        <v>120</v>
      </c>
      <c r="F33" s="2" t="s">
        <v>36</v>
      </c>
      <c r="G33" s="2" t="s">
        <v>58</v>
      </c>
      <c r="I33" s="6" t="s">
        <v>101</v>
      </c>
      <c r="J33" s="7">
        <v>0</v>
      </c>
      <c r="K33" s="7">
        <v>0</v>
      </c>
      <c r="L33" s="7">
        <v>230982</v>
      </c>
      <c r="M33" s="7">
        <v>234244</v>
      </c>
      <c r="N33" s="7">
        <v>179636.92</v>
      </c>
      <c r="P33" s="13">
        <v>179636.92</v>
      </c>
      <c r="Q33" s="5"/>
      <c r="R33" s="5" t="e">
        <v>#DIV/0!</v>
      </c>
      <c r="S33" s="5">
        <v>24.285570981624904</v>
      </c>
      <c r="T33" s="2">
        <v>0</v>
      </c>
      <c r="U33" s="2">
        <v>0</v>
      </c>
      <c r="AA33" s="43">
        <v>0.68507871999999992</v>
      </c>
      <c r="AB33" s="43">
        <v>0.73968579999999995</v>
      </c>
      <c r="AC33" s="43">
        <v>0.23424400000000001</v>
      </c>
      <c r="AD33" s="43">
        <v>0.17963692000000001</v>
      </c>
      <c r="AE33" s="5" t="e">
        <v>#DIV/0!</v>
      </c>
      <c r="AF33" s="5" t="e">
        <v>#DIV/0!</v>
      </c>
      <c r="AG33" s="5" t="e">
        <v>#DIV/0!</v>
      </c>
      <c r="AH33" s="5" t="e">
        <v>#DIV/0!</v>
      </c>
      <c r="AI33" s="5" t="e">
        <v>#DIV/0!</v>
      </c>
      <c r="AJ33" s="5">
        <v>31.668040673485958</v>
      </c>
      <c r="AK33" s="5" t="e">
        <v>#DIV/0!</v>
      </c>
      <c r="AL33" s="5">
        <v>24.285570981624904</v>
      </c>
      <c r="AM33" s="13">
        <f t="shared" ref="AM33:AQ33" si="52">J29</f>
        <v>0</v>
      </c>
      <c r="AN33" s="13">
        <f t="shared" si="52"/>
        <v>0</v>
      </c>
      <c r="AO33" s="13">
        <f t="shared" si="52"/>
        <v>756852.51</v>
      </c>
      <c r="AP33" s="13">
        <f t="shared" si="52"/>
        <v>664362.09</v>
      </c>
      <c r="AQ33" s="13">
        <f t="shared" si="52"/>
        <v>685078.72</v>
      </c>
      <c r="AR33" s="13">
        <f t="shared" ref="AR33:AV33" si="53">J30</f>
        <v>0</v>
      </c>
      <c r="AS33" s="13">
        <f t="shared" si="53"/>
        <v>0</v>
      </c>
      <c r="AT33" s="13">
        <f t="shared" si="53"/>
        <v>525870.88</v>
      </c>
      <c r="AU33" s="13">
        <f t="shared" si="53"/>
        <v>661099.71999999986</v>
      </c>
      <c r="AV33" s="13">
        <f t="shared" si="53"/>
        <v>739685.79999999993</v>
      </c>
      <c r="AW33" s="13">
        <f t="shared" ref="AW33" si="54">J32</f>
        <v>0</v>
      </c>
      <c r="AX33" s="13">
        <f t="shared" ref="AX33" si="55">K32</f>
        <v>0</v>
      </c>
      <c r="AY33" s="13">
        <f t="shared" ref="AY33" si="56">L32</f>
        <v>0</v>
      </c>
      <c r="AZ33" s="13">
        <f t="shared" ref="AZ33" si="57">M32</f>
        <v>230982</v>
      </c>
      <c r="BA33" s="13">
        <f t="shared" ref="BA33" si="58">N32</f>
        <v>234244</v>
      </c>
      <c r="BB33" s="13">
        <f t="shared" ref="BB33" si="59">J33</f>
        <v>0</v>
      </c>
      <c r="BC33" s="13">
        <f t="shared" ref="BC33" si="60">K33</f>
        <v>0</v>
      </c>
      <c r="BD33" s="13">
        <f t="shared" ref="BD33" si="61">L33</f>
        <v>230982</v>
      </c>
      <c r="BE33" s="13">
        <f t="shared" ref="BE33" si="62">M33</f>
        <v>234244</v>
      </c>
      <c r="BF33" s="13">
        <f t="shared" ref="BF33" si="63">N33</f>
        <v>179636.92</v>
      </c>
      <c r="BG33" s="13">
        <f t="shared" ref="BG33" si="64">AM33-AR33</f>
        <v>0</v>
      </c>
      <c r="BH33" s="13">
        <f t="shared" ref="BH33" si="65">AN33-AS33</f>
        <v>0</v>
      </c>
      <c r="BI33" s="13">
        <f t="shared" ref="BI33" si="66">AO33-AT33</f>
        <v>230981.63</v>
      </c>
      <c r="BJ33" s="13">
        <f t="shared" ref="BJ33" si="67">AP33-AU33</f>
        <v>3262.3700000001118</v>
      </c>
      <c r="BK33" s="13">
        <f t="shared" ref="BK33" si="68">AQ33-AV33</f>
        <v>-54607.079999999958</v>
      </c>
    </row>
    <row r="34" spans="1:63" x14ac:dyDescent="0.2">
      <c r="A34" s="15">
        <v>38</v>
      </c>
      <c r="B34" s="15">
        <v>1</v>
      </c>
      <c r="C34" s="15">
        <v>3</v>
      </c>
      <c r="D34" s="15">
        <v>4</v>
      </c>
      <c r="E34" s="15" t="s">
        <v>120</v>
      </c>
      <c r="F34" s="2" t="s">
        <v>36</v>
      </c>
      <c r="G34" s="2" t="s">
        <v>60</v>
      </c>
      <c r="H34" s="2" t="s">
        <v>60</v>
      </c>
      <c r="J34" s="3"/>
      <c r="K34" s="4">
        <v>0</v>
      </c>
      <c r="L34" s="4"/>
      <c r="M34" s="4"/>
      <c r="N34" s="4"/>
      <c r="P34" s="13">
        <v>0</v>
      </c>
      <c r="Q34" s="5"/>
    </row>
    <row r="35" spans="1:63" x14ac:dyDescent="0.2">
      <c r="A35" s="15">
        <v>39</v>
      </c>
      <c r="B35" s="15">
        <v>1</v>
      </c>
      <c r="C35" s="15">
        <v>3</v>
      </c>
      <c r="D35" s="15">
        <v>4</v>
      </c>
      <c r="E35" s="15" t="s">
        <v>120</v>
      </c>
      <c r="F35" s="2" t="s">
        <v>36</v>
      </c>
      <c r="G35" s="2" t="s">
        <v>60</v>
      </c>
      <c r="I35" s="2" t="s">
        <v>0</v>
      </c>
      <c r="J35" s="4">
        <v>19051321.919999998</v>
      </c>
      <c r="K35" s="4">
        <v>2855473.7</v>
      </c>
      <c r="L35" s="4">
        <v>2980211.76</v>
      </c>
      <c r="M35" s="4">
        <v>2545261.65</v>
      </c>
      <c r="N35" s="4">
        <v>2300481.19</v>
      </c>
      <c r="P35" s="13">
        <v>-16750840.729999999</v>
      </c>
      <c r="Q35" s="5">
        <v>-87.924821176923345</v>
      </c>
    </row>
    <row r="36" spans="1:63" x14ac:dyDescent="0.2">
      <c r="A36" s="15">
        <v>40</v>
      </c>
      <c r="B36" s="15">
        <v>1</v>
      </c>
      <c r="C36" s="15">
        <v>3</v>
      </c>
      <c r="D36" s="15">
        <v>4</v>
      </c>
      <c r="E36" s="15" t="s">
        <v>120</v>
      </c>
      <c r="F36" s="2" t="s">
        <v>36</v>
      </c>
      <c r="G36" s="2" t="s">
        <v>60</v>
      </c>
      <c r="I36" s="6" t="s">
        <v>98</v>
      </c>
      <c r="J36" s="7">
        <v>15046711.159999995</v>
      </c>
      <c r="K36" s="7">
        <v>3526354.5099999993</v>
      </c>
      <c r="L36" s="7">
        <v>2527427.0999999996</v>
      </c>
      <c r="M36" s="7">
        <v>2924658.63</v>
      </c>
      <c r="N36" s="7">
        <v>3956320.7</v>
      </c>
      <c r="P36" s="13">
        <v>-11090390.459999993</v>
      </c>
      <c r="Q36" s="5">
        <v>-73.706408942590471</v>
      </c>
    </row>
    <row r="37" spans="1:63" ht="12" thickBot="1" x14ac:dyDescent="0.25">
      <c r="A37" s="15">
        <v>41</v>
      </c>
      <c r="B37" s="15">
        <v>1</v>
      </c>
      <c r="C37" s="15">
        <v>3</v>
      </c>
      <c r="D37" s="15">
        <v>4</v>
      </c>
      <c r="E37" s="15" t="s">
        <v>120</v>
      </c>
      <c r="F37" s="2" t="s">
        <v>36</v>
      </c>
      <c r="G37" s="2" t="s">
        <v>60</v>
      </c>
      <c r="I37" s="8" t="s">
        <v>99</v>
      </c>
      <c r="J37" s="9">
        <v>4004610.7600000035</v>
      </c>
      <c r="K37" s="9">
        <v>-670880.80999999912</v>
      </c>
      <c r="L37" s="9">
        <v>452784.66000000015</v>
      </c>
      <c r="M37" s="9">
        <v>-379396.98</v>
      </c>
      <c r="N37" s="9">
        <v>-1655839.5100000002</v>
      </c>
      <c r="P37" s="13">
        <v>-5660450.2700000033</v>
      </c>
      <c r="Q37" s="5">
        <v>-141.34832594816277</v>
      </c>
    </row>
    <row r="38" spans="1:63" x14ac:dyDescent="0.2">
      <c r="A38" s="15">
        <v>42</v>
      </c>
      <c r="B38" s="15">
        <v>1</v>
      </c>
      <c r="C38" s="15">
        <v>3</v>
      </c>
      <c r="D38" s="15">
        <v>4</v>
      </c>
      <c r="E38" s="15" t="s">
        <v>120</v>
      </c>
      <c r="F38" s="2" t="s">
        <v>36</v>
      </c>
      <c r="G38" s="2" t="s">
        <v>60</v>
      </c>
      <c r="I38" s="2" t="s">
        <v>100</v>
      </c>
      <c r="J38" s="4">
        <v>2605938.8499999978</v>
      </c>
      <c r="K38" s="4">
        <v>6610549.6100000013</v>
      </c>
      <c r="L38" s="4">
        <v>5939669.2000000011</v>
      </c>
      <c r="M38" s="4">
        <v>6392453.46</v>
      </c>
      <c r="N38" s="4">
        <v>6013056.4800000004</v>
      </c>
      <c r="P38" s="13">
        <v>3407117.6300000027</v>
      </c>
      <c r="Q38" s="5">
        <v>130.74434306085138</v>
      </c>
      <c r="R38" s="5">
        <v>17.318992983181573</v>
      </c>
      <c r="S38" s="5">
        <v>151.98607332312571</v>
      </c>
    </row>
    <row r="39" spans="1:63" x14ac:dyDescent="0.2">
      <c r="A39" s="15">
        <v>43</v>
      </c>
      <c r="B39" s="15">
        <v>1</v>
      </c>
      <c r="C39" s="15">
        <v>3</v>
      </c>
      <c r="D39" s="15">
        <v>4</v>
      </c>
      <c r="E39" s="15" t="s">
        <v>120</v>
      </c>
      <c r="F39" s="2" t="s">
        <v>36</v>
      </c>
      <c r="G39" s="2" t="s">
        <v>60</v>
      </c>
      <c r="I39" s="6" t="s">
        <v>101</v>
      </c>
      <c r="J39" s="7">
        <v>6610549.6100000013</v>
      </c>
      <c r="K39" s="7">
        <v>5939669.2000000011</v>
      </c>
      <c r="L39" s="7">
        <v>6392453.46</v>
      </c>
      <c r="M39" s="7">
        <v>6013056.4800000004</v>
      </c>
      <c r="N39" s="7">
        <v>4357216.97</v>
      </c>
      <c r="P39" s="13">
        <v>-2253332.6400000015</v>
      </c>
      <c r="Q39" s="5">
        <v>-34.086918228271202</v>
      </c>
      <c r="R39" s="5">
        <v>43.933518359636032</v>
      </c>
      <c r="S39" s="5">
        <v>110.13305796974447</v>
      </c>
      <c r="AA39" s="43">
        <v>-16.75084073</v>
      </c>
      <c r="AB39" s="43">
        <v>-11.090390459999993</v>
      </c>
      <c r="AC39" s="43">
        <v>3.4071176300000028</v>
      </c>
      <c r="AD39" s="43">
        <v>-2.2533326400000013</v>
      </c>
      <c r="AE39" s="5">
        <v>-87.924821176923345</v>
      </c>
      <c r="AF39" s="5">
        <v>-73.706408942590471</v>
      </c>
      <c r="AG39" s="5">
        <v>130.74434306085138</v>
      </c>
      <c r="AH39" s="5">
        <v>-34.086918228271202</v>
      </c>
      <c r="AI39" s="5">
        <v>17.318992983181573</v>
      </c>
      <c r="AJ39" s="5">
        <v>151.98607332312571</v>
      </c>
      <c r="AK39" s="5">
        <v>43.933518359636032</v>
      </c>
      <c r="AL39" s="5">
        <v>110.13305796974447</v>
      </c>
      <c r="AM39" s="13">
        <f t="shared" ref="AM39:AQ39" si="69">J35</f>
        <v>19051321.919999998</v>
      </c>
      <c r="AN39" s="13">
        <f t="shared" si="69"/>
        <v>2855473.7</v>
      </c>
      <c r="AO39" s="13">
        <f t="shared" si="69"/>
        <v>2980211.76</v>
      </c>
      <c r="AP39" s="13">
        <f t="shared" si="69"/>
        <v>2545261.65</v>
      </c>
      <c r="AQ39" s="13">
        <f t="shared" si="69"/>
        <v>2300481.19</v>
      </c>
      <c r="AR39" s="13">
        <f t="shared" ref="AR39:AV39" si="70">J36</f>
        <v>15046711.159999995</v>
      </c>
      <c r="AS39" s="13">
        <f t="shared" si="70"/>
        <v>3526354.5099999993</v>
      </c>
      <c r="AT39" s="13">
        <f t="shared" si="70"/>
        <v>2527427.0999999996</v>
      </c>
      <c r="AU39" s="13">
        <f t="shared" si="70"/>
        <v>2924658.63</v>
      </c>
      <c r="AV39" s="13">
        <f t="shared" si="70"/>
        <v>3956320.7</v>
      </c>
      <c r="AW39" s="13">
        <f t="shared" ref="AW39" si="71">J38</f>
        <v>2605938.8499999978</v>
      </c>
      <c r="AX39" s="13">
        <f t="shared" ref="AX39" si="72">K38</f>
        <v>6610549.6100000013</v>
      </c>
      <c r="AY39" s="13">
        <f t="shared" ref="AY39" si="73">L38</f>
        <v>5939669.2000000011</v>
      </c>
      <c r="AZ39" s="13">
        <f t="shared" ref="AZ39" si="74">M38</f>
        <v>6392453.46</v>
      </c>
      <c r="BA39" s="13">
        <f t="shared" ref="BA39" si="75">N38</f>
        <v>6013056.4800000004</v>
      </c>
      <c r="BB39" s="13">
        <f t="shared" ref="BB39" si="76">J39</f>
        <v>6610549.6100000013</v>
      </c>
      <c r="BC39" s="13">
        <f t="shared" ref="BC39" si="77">K39</f>
        <v>5939669.2000000011</v>
      </c>
      <c r="BD39" s="13">
        <f t="shared" ref="BD39" si="78">L39</f>
        <v>6392453.46</v>
      </c>
      <c r="BE39" s="13">
        <f t="shared" ref="BE39" si="79">M39</f>
        <v>6013056.4800000004</v>
      </c>
      <c r="BF39" s="13">
        <f t="shared" ref="BF39" si="80">N39</f>
        <v>4357216.97</v>
      </c>
      <c r="BG39" s="13">
        <f t="shared" ref="BG39" si="81">AM39-AR39</f>
        <v>4004610.7600000035</v>
      </c>
      <c r="BH39" s="13">
        <f t="shared" ref="BH39" si="82">AN39-AS39</f>
        <v>-670880.80999999912</v>
      </c>
      <c r="BI39" s="13">
        <f t="shared" ref="BI39" si="83">AO39-AT39</f>
        <v>452784.66000000015</v>
      </c>
      <c r="BJ39" s="13">
        <f t="shared" ref="BJ39" si="84">AP39-AU39</f>
        <v>-379396.98</v>
      </c>
      <c r="BK39" s="13">
        <f t="shared" ref="BK39" si="85">AQ39-AV39</f>
        <v>-1655839.5100000002</v>
      </c>
    </row>
    <row r="40" spans="1:63" x14ac:dyDescent="0.2">
      <c r="A40" s="15">
        <v>44</v>
      </c>
      <c r="B40" s="15">
        <v>1</v>
      </c>
      <c r="C40" s="15">
        <v>3</v>
      </c>
      <c r="D40" s="15">
        <v>4</v>
      </c>
      <c r="E40" s="15" t="s">
        <v>120</v>
      </c>
      <c r="F40" s="2" t="s">
        <v>36</v>
      </c>
      <c r="G40" s="2" t="s">
        <v>60</v>
      </c>
      <c r="J40" s="11"/>
      <c r="K40" s="11"/>
      <c r="L40" s="11"/>
      <c r="M40" s="11"/>
      <c r="N40" s="11"/>
      <c r="P40" s="13">
        <v>0</v>
      </c>
      <c r="Q40" s="5"/>
    </row>
    <row r="41" spans="1:63" x14ac:dyDescent="0.2">
      <c r="A41" s="15">
        <v>46</v>
      </c>
      <c r="B41" s="15">
        <v>1</v>
      </c>
      <c r="C41" s="15">
        <v>3</v>
      </c>
      <c r="D41" s="15">
        <v>0</v>
      </c>
      <c r="E41" s="15" t="s">
        <v>120</v>
      </c>
      <c r="F41" s="2" t="s">
        <v>105</v>
      </c>
      <c r="I41" s="2" t="s">
        <v>0</v>
      </c>
      <c r="J41" s="4">
        <v>19057321.919999998</v>
      </c>
      <c r="K41" s="4">
        <v>5796813.5999999996</v>
      </c>
      <c r="L41" s="4">
        <v>8108026.7699999996</v>
      </c>
      <c r="M41" s="4">
        <v>7996984.3800000008</v>
      </c>
      <c r="N41" s="4">
        <v>6860196.1500000004</v>
      </c>
      <c r="P41" s="13">
        <v>-12197125.769999998</v>
      </c>
      <c r="Q41" s="5">
        <v>-64.002307465875035</v>
      </c>
    </row>
    <row r="42" spans="1:63" x14ac:dyDescent="0.2">
      <c r="A42" s="15">
        <v>47</v>
      </c>
      <c r="B42" s="15">
        <v>1</v>
      </c>
      <c r="C42" s="15">
        <v>3</v>
      </c>
      <c r="D42" s="15">
        <v>0</v>
      </c>
      <c r="E42" s="15" t="s">
        <v>120</v>
      </c>
      <c r="F42" s="2" t="s">
        <v>105</v>
      </c>
      <c r="I42" s="6" t="s">
        <v>98</v>
      </c>
      <c r="J42" s="7">
        <v>15046934.879999995</v>
      </c>
      <c r="K42" s="7">
        <v>6499098.0300000012</v>
      </c>
      <c r="L42" s="7">
        <v>6069365.5200000014</v>
      </c>
      <c r="M42" s="7">
        <v>7375978.1899999995</v>
      </c>
      <c r="N42" s="7">
        <v>8807462.8400000017</v>
      </c>
      <c r="P42" s="13">
        <v>-6239472.0399999935</v>
      </c>
      <c r="Q42" s="5">
        <v>-41.466731196486684</v>
      </c>
    </row>
    <row r="43" spans="1:63" ht="12" thickBot="1" x14ac:dyDescent="0.25">
      <c r="A43" s="15">
        <v>48</v>
      </c>
      <c r="B43" s="15">
        <v>1</v>
      </c>
      <c r="C43" s="15">
        <v>3</v>
      </c>
      <c r="D43" s="15">
        <v>0</v>
      </c>
      <c r="E43" s="15" t="s">
        <v>120</v>
      </c>
      <c r="F43" s="2" t="s">
        <v>105</v>
      </c>
      <c r="I43" s="8" t="s">
        <v>99</v>
      </c>
      <c r="J43" s="9">
        <v>4010387.0400000028</v>
      </c>
      <c r="K43" s="9">
        <v>-702284.43000000156</v>
      </c>
      <c r="L43" s="9">
        <v>2038661.2499999981</v>
      </c>
      <c r="M43" s="9">
        <v>621006.19000000134</v>
      </c>
      <c r="N43" s="9">
        <v>-1947266.6900000013</v>
      </c>
      <c r="P43" s="13">
        <v>-5957653.7300000042</v>
      </c>
      <c r="Q43" s="5">
        <v>-148.55558006191839</v>
      </c>
    </row>
    <row r="44" spans="1:63" x14ac:dyDescent="0.2">
      <c r="A44" s="15">
        <v>49</v>
      </c>
      <c r="B44" s="15">
        <v>1</v>
      </c>
      <c r="C44" s="15">
        <v>3</v>
      </c>
      <c r="D44" s="15">
        <v>0</v>
      </c>
      <c r="E44" s="15" t="s">
        <v>120</v>
      </c>
      <c r="F44" s="2" t="s">
        <v>105</v>
      </c>
      <c r="I44" s="2" t="s">
        <v>100</v>
      </c>
      <c r="J44" s="12">
        <v>2605938.8499999978</v>
      </c>
      <c r="K44" s="4">
        <v>6616325.8900000006</v>
      </c>
      <c r="L44" s="4">
        <v>5914041.459999999</v>
      </c>
      <c r="M44" s="4">
        <v>7952702.7099999972</v>
      </c>
      <c r="N44" s="4">
        <v>8573708.8999999985</v>
      </c>
      <c r="P44" s="13">
        <v>5967770.0500000007</v>
      </c>
      <c r="Q44" s="5">
        <v>229.00652676481664</v>
      </c>
      <c r="R44" s="5">
        <v>17.318735481893697</v>
      </c>
      <c r="S44" s="5">
        <v>97.345955989295973</v>
      </c>
    </row>
    <row r="45" spans="1:63" x14ac:dyDescent="0.2">
      <c r="A45" s="15">
        <v>50</v>
      </c>
      <c r="B45" s="15">
        <v>1</v>
      </c>
      <c r="C45" s="15">
        <v>3</v>
      </c>
      <c r="D45" s="15">
        <v>0</v>
      </c>
      <c r="E45" s="15" t="s">
        <v>120</v>
      </c>
      <c r="F45" s="2" t="s">
        <v>105</v>
      </c>
      <c r="I45" s="6" t="s">
        <v>101</v>
      </c>
      <c r="J45" s="7">
        <v>6616325.8900000006</v>
      </c>
      <c r="K45" s="7">
        <v>5914041.459999999</v>
      </c>
      <c r="L45" s="7">
        <v>7952702.7099999972</v>
      </c>
      <c r="M45" s="7">
        <v>8573708.8999999985</v>
      </c>
      <c r="N45" s="7">
        <v>6626442.2099999972</v>
      </c>
      <c r="P45" s="13">
        <v>10116.319999996573</v>
      </c>
      <c r="Q45" s="5">
        <v>0.15289936088678235</v>
      </c>
      <c r="R45" s="5">
        <v>43.971253566028615</v>
      </c>
      <c r="S45" s="5">
        <v>75.2366751966903</v>
      </c>
      <c r="AA45" s="43">
        <v>-12.197125769999998</v>
      </c>
      <c r="AB45" s="43">
        <v>-6.2394720399999937</v>
      </c>
      <c r="AC45" s="43">
        <v>5.9677700500000004</v>
      </c>
      <c r="AD45" s="43">
        <v>1.0116319999996572E-2</v>
      </c>
      <c r="AE45" s="5">
        <v>-64.002307465875035</v>
      </c>
      <c r="AF45" s="5">
        <v>-41.466731196486684</v>
      </c>
      <c r="AG45" s="5">
        <v>229.00652676481664</v>
      </c>
      <c r="AH45" s="5">
        <v>0.15289936088678235</v>
      </c>
      <c r="AI45" s="5">
        <v>17.318735481893697</v>
      </c>
      <c r="AJ45" s="5">
        <v>97.345955989295973</v>
      </c>
      <c r="AK45" s="5">
        <v>43.971253566028615</v>
      </c>
      <c r="AL45" s="5">
        <v>75.2366751966903</v>
      </c>
      <c r="AM45" s="13">
        <f t="shared" ref="AM45:AQ45" si="86">J41</f>
        <v>19057321.919999998</v>
      </c>
      <c r="AN45" s="13">
        <f t="shared" si="86"/>
        <v>5796813.5999999996</v>
      </c>
      <c r="AO45" s="13">
        <f t="shared" si="86"/>
        <v>8108026.7699999996</v>
      </c>
      <c r="AP45" s="13">
        <f t="shared" si="86"/>
        <v>7996984.3800000008</v>
      </c>
      <c r="AQ45" s="13">
        <f t="shared" si="86"/>
        <v>6860196.1500000004</v>
      </c>
      <c r="AR45" s="13">
        <f t="shared" ref="AR45:AV45" si="87">J42</f>
        <v>15046934.879999995</v>
      </c>
      <c r="AS45" s="13">
        <f t="shared" si="87"/>
        <v>6499098.0300000012</v>
      </c>
      <c r="AT45" s="13">
        <f t="shared" si="87"/>
        <v>6069365.5200000014</v>
      </c>
      <c r="AU45" s="13">
        <f t="shared" si="87"/>
        <v>7375978.1899999995</v>
      </c>
      <c r="AV45" s="13">
        <f t="shared" si="87"/>
        <v>8807462.8400000017</v>
      </c>
      <c r="AW45" s="13">
        <f t="shared" ref="AW45" si="88">J44</f>
        <v>2605938.8499999978</v>
      </c>
      <c r="AX45" s="13">
        <f t="shared" ref="AX45" si="89">K44</f>
        <v>6616325.8900000006</v>
      </c>
      <c r="AY45" s="13">
        <f t="shared" ref="AY45" si="90">L44</f>
        <v>5914041.459999999</v>
      </c>
      <c r="AZ45" s="13">
        <f t="shared" ref="AZ45" si="91">M44</f>
        <v>7952702.7099999972</v>
      </c>
      <c r="BA45" s="13">
        <f t="shared" ref="BA45" si="92">N44</f>
        <v>8573708.8999999985</v>
      </c>
      <c r="BB45" s="13">
        <f t="shared" ref="BB45" si="93">J45</f>
        <v>6616325.8900000006</v>
      </c>
      <c r="BC45" s="13">
        <f t="shared" ref="BC45" si="94">K45</f>
        <v>5914041.459999999</v>
      </c>
      <c r="BD45" s="13">
        <f t="shared" ref="BD45" si="95">L45</f>
        <v>7952702.7099999972</v>
      </c>
      <c r="BE45" s="13">
        <f t="shared" ref="BE45" si="96">M45</f>
        <v>8573708.8999999985</v>
      </c>
      <c r="BF45" s="13">
        <f t="shared" ref="BF45" si="97">N45</f>
        <v>6626442.2099999972</v>
      </c>
      <c r="BG45" s="13">
        <f t="shared" ref="BG45" si="98">AM45-AR45</f>
        <v>4010387.0400000028</v>
      </c>
      <c r="BH45" s="13">
        <f t="shared" ref="BH45" si="99">AN45-AS45</f>
        <v>-702284.43000000156</v>
      </c>
      <c r="BI45" s="13">
        <f t="shared" ref="BI45" si="100">AO45-AT45</f>
        <v>2038661.2499999981</v>
      </c>
      <c r="BJ45" s="13">
        <f t="shared" ref="BJ45" si="101">AP45-AU45</f>
        <v>621006.19000000134</v>
      </c>
      <c r="BK45" s="13">
        <f t="shared" ref="BK45" si="102">AQ45-AV45</f>
        <v>-1947266.6900000013</v>
      </c>
    </row>
    <row r="46" spans="1:63" x14ac:dyDescent="0.2">
      <c r="A46" s="15">
        <v>52</v>
      </c>
      <c r="B46" s="15">
        <v>1</v>
      </c>
      <c r="C46" s="15">
        <v>4</v>
      </c>
      <c r="D46" s="15">
        <v>1</v>
      </c>
      <c r="E46" s="15" t="s">
        <v>120</v>
      </c>
      <c r="F46" s="2" t="s">
        <v>119</v>
      </c>
      <c r="G46" s="2" t="s">
        <v>38</v>
      </c>
      <c r="H46" s="2" t="s">
        <v>38</v>
      </c>
      <c r="J46" s="3"/>
      <c r="K46" s="3"/>
      <c r="L46" s="3"/>
      <c r="M46" s="3"/>
      <c r="N46" s="3"/>
      <c r="P46" s="13">
        <v>0</v>
      </c>
      <c r="Q46" s="5"/>
    </row>
    <row r="47" spans="1:63" x14ac:dyDescent="0.2">
      <c r="A47" s="15">
        <v>53</v>
      </c>
      <c r="B47" s="15">
        <v>1</v>
      </c>
      <c r="C47" s="15">
        <v>4</v>
      </c>
      <c r="D47" s="15">
        <v>1</v>
      </c>
      <c r="E47" s="15" t="s">
        <v>120</v>
      </c>
      <c r="F47" s="2" t="s">
        <v>119</v>
      </c>
      <c r="G47" s="2" t="s">
        <v>38</v>
      </c>
      <c r="I47" s="2" t="s">
        <v>0</v>
      </c>
      <c r="J47" s="4">
        <v>21523788.030000005</v>
      </c>
      <c r="K47" s="4">
        <v>20508681.400000002</v>
      </c>
      <c r="L47" s="4">
        <v>12289930.780000001</v>
      </c>
      <c r="M47" s="4">
        <v>10974612.699999997</v>
      </c>
      <c r="N47" s="4">
        <v>11722092.160000002</v>
      </c>
      <c r="P47" s="13">
        <v>-9801695.8700000029</v>
      </c>
      <c r="Q47" s="5">
        <v>-45.538897968788447</v>
      </c>
    </row>
    <row r="48" spans="1:63" x14ac:dyDescent="0.2">
      <c r="A48" s="15">
        <v>54</v>
      </c>
      <c r="B48" s="15">
        <v>1</v>
      </c>
      <c r="C48" s="15">
        <v>4</v>
      </c>
      <c r="D48" s="15">
        <v>1</v>
      </c>
      <c r="E48" s="15" t="s">
        <v>120</v>
      </c>
      <c r="F48" s="2" t="s">
        <v>119</v>
      </c>
      <c r="G48" s="2" t="s">
        <v>38</v>
      </c>
      <c r="I48" s="6" t="s">
        <v>98</v>
      </c>
      <c r="J48" s="7">
        <v>20261254.359999992</v>
      </c>
      <c r="K48" s="7">
        <v>21786922.730000008</v>
      </c>
      <c r="L48" s="7">
        <v>12231932.92999999</v>
      </c>
      <c r="M48" s="7">
        <v>12533802.299999999</v>
      </c>
      <c r="N48" s="7">
        <v>14032817.270000001</v>
      </c>
      <c r="P48" s="13">
        <v>-6228437.0899999905</v>
      </c>
      <c r="Q48" s="5">
        <v>-30.740629278591179</v>
      </c>
    </row>
    <row r="49" spans="1:63" ht="12" thickBot="1" x14ac:dyDescent="0.25">
      <c r="A49" s="15">
        <v>55</v>
      </c>
      <c r="B49" s="15">
        <v>1</v>
      </c>
      <c r="C49" s="15">
        <v>4</v>
      </c>
      <c r="D49" s="15">
        <v>1</v>
      </c>
      <c r="E49" s="15" t="s">
        <v>120</v>
      </c>
      <c r="F49" s="2" t="s">
        <v>119</v>
      </c>
      <c r="G49" s="2" t="s">
        <v>38</v>
      </c>
      <c r="I49" s="8" t="s">
        <v>99</v>
      </c>
      <c r="J49" s="9">
        <v>1262533.670000013</v>
      </c>
      <c r="K49" s="9">
        <v>-1278241.3300000057</v>
      </c>
      <c r="L49" s="9">
        <v>57997.850000010803</v>
      </c>
      <c r="M49" s="9">
        <v>-1559189.6000000015</v>
      </c>
      <c r="N49" s="9">
        <v>-2310725.1099999994</v>
      </c>
      <c r="P49" s="13">
        <v>-3573258.7800000124</v>
      </c>
      <c r="Q49" s="5">
        <v>-283.02285039257413</v>
      </c>
    </row>
    <row r="50" spans="1:63" x14ac:dyDescent="0.2">
      <c r="A50" s="15">
        <v>56</v>
      </c>
      <c r="B50" s="15">
        <v>1</v>
      </c>
      <c r="C50" s="15">
        <v>4</v>
      </c>
      <c r="D50" s="15">
        <v>1</v>
      </c>
      <c r="E50" s="15" t="s">
        <v>120</v>
      </c>
      <c r="F50" s="2" t="s">
        <v>119</v>
      </c>
      <c r="G50" s="2" t="s">
        <v>38</v>
      </c>
      <c r="I50" s="2" t="s">
        <v>100</v>
      </c>
      <c r="J50" s="4">
        <v>8920363.4399999883</v>
      </c>
      <c r="K50" s="4">
        <v>10182897.110000001</v>
      </c>
      <c r="L50" s="4">
        <v>8904655.4900000021</v>
      </c>
      <c r="M50" s="4">
        <v>8962653.3900000006</v>
      </c>
      <c r="N50" s="4">
        <v>7403464.2599999998</v>
      </c>
      <c r="P50" s="13">
        <v>-1516899.1799999885</v>
      </c>
      <c r="Q50" s="5">
        <v>-17.004903333848809</v>
      </c>
      <c r="R50" s="5">
        <v>41.444207811221354</v>
      </c>
      <c r="S50" s="5">
        <v>63.158215777071646</v>
      </c>
    </row>
    <row r="51" spans="1:63" x14ac:dyDescent="0.2">
      <c r="A51" s="15">
        <v>57</v>
      </c>
      <c r="B51" s="15">
        <v>1</v>
      </c>
      <c r="C51" s="15">
        <v>4</v>
      </c>
      <c r="D51" s="15">
        <v>1</v>
      </c>
      <c r="E51" s="15" t="s">
        <v>120</v>
      </c>
      <c r="F51" s="2" t="s">
        <v>119</v>
      </c>
      <c r="G51" s="2" t="s">
        <v>38</v>
      </c>
      <c r="I51" s="6" t="s">
        <v>101</v>
      </c>
      <c r="J51" s="7">
        <v>10182897.110000001</v>
      </c>
      <c r="K51" s="7">
        <v>8904655.4900000021</v>
      </c>
      <c r="L51" s="7">
        <v>8962653.3900000006</v>
      </c>
      <c r="M51" s="7">
        <v>7403464.2599999998</v>
      </c>
      <c r="N51" s="7">
        <v>5092739.1500000004</v>
      </c>
      <c r="P51" s="13">
        <v>-5090157.9600000009</v>
      </c>
      <c r="Q51" s="5">
        <v>-49.98732585642319</v>
      </c>
      <c r="R51" s="5">
        <v>50.257979733491709</v>
      </c>
      <c r="S51" s="5">
        <v>36.291637324227764</v>
      </c>
      <c r="U51" s="2">
        <v>4</v>
      </c>
      <c r="AA51" s="43">
        <v>-9.8016958700000032</v>
      </c>
      <c r="AB51" s="43">
        <v>-6.2284370899999901</v>
      </c>
      <c r="AC51" s="43">
        <v>-1.5168991799999885</v>
      </c>
      <c r="AD51" s="43">
        <v>-5.0901579600000009</v>
      </c>
      <c r="AE51" s="5">
        <v>-45.538897968788447</v>
      </c>
      <c r="AF51" s="5">
        <v>-30.740629278591179</v>
      </c>
      <c r="AG51" s="5">
        <v>-17.004903333848809</v>
      </c>
      <c r="AH51" s="5">
        <v>-49.98732585642319</v>
      </c>
      <c r="AI51" s="5">
        <v>44.026708719528621</v>
      </c>
      <c r="AJ51" s="5">
        <v>52.758217523629156</v>
      </c>
      <c r="AK51" s="5">
        <v>50.257979733491709</v>
      </c>
      <c r="AL51" s="5">
        <v>36.291637324227764</v>
      </c>
      <c r="AM51" s="13">
        <f t="shared" ref="AM51:AQ51" si="103">J47</f>
        <v>21523788.030000005</v>
      </c>
      <c r="AN51" s="13">
        <f t="shared" si="103"/>
        <v>20508681.400000002</v>
      </c>
      <c r="AO51" s="13">
        <f t="shared" si="103"/>
        <v>12289930.780000001</v>
      </c>
      <c r="AP51" s="13">
        <f t="shared" si="103"/>
        <v>10974612.699999997</v>
      </c>
      <c r="AQ51" s="13">
        <f t="shared" si="103"/>
        <v>11722092.160000002</v>
      </c>
      <c r="AR51" s="13">
        <f t="shared" ref="AR51:AV51" si="104">J48</f>
        <v>20261254.359999992</v>
      </c>
      <c r="AS51" s="13">
        <f t="shared" si="104"/>
        <v>21786922.730000008</v>
      </c>
      <c r="AT51" s="13">
        <f t="shared" si="104"/>
        <v>12231932.92999999</v>
      </c>
      <c r="AU51" s="13">
        <f t="shared" si="104"/>
        <v>12533802.299999999</v>
      </c>
      <c r="AV51" s="13">
        <f t="shared" si="104"/>
        <v>14032817.270000001</v>
      </c>
      <c r="AW51" s="13">
        <f t="shared" ref="AW51" si="105">J50</f>
        <v>8920363.4399999883</v>
      </c>
      <c r="AX51" s="13">
        <f t="shared" ref="AX51" si="106">K50</f>
        <v>10182897.110000001</v>
      </c>
      <c r="AY51" s="13">
        <f t="shared" ref="AY51" si="107">L50</f>
        <v>8904655.4900000021</v>
      </c>
      <c r="AZ51" s="13">
        <f t="shared" ref="AZ51" si="108">M50</f>
        <v>8962653.3900000006</v>
      </c>
      <c r="BA51" s="13">
        <f t="shared" ref="BA51" si="109">N50</f>
        <v>7403464.2599999998</v>
      </c>
      <c r="BB51" s="13">
        <f t="shared" ref="BB51" si="110">J51</f>
        <v>10182897.110000001</v>
      </c>
      <c r="BC51" s="13">
        <f t="shared" ref="BC51" si="111">K51</f>
        <v>8904655.4900000021</v>
      </c>
      <c r="BD51" s="13">
        <f t="shared" ref="BD51" si="112">L51</f>
        <v>8962653.3900000006</v>
      </c>
      <c r="BE51" s="13">
        <f t="shared" ref="BE51" si="113">M51</f>
        <v>7403464.2599999998</v>
      </c>
      <c r="BF51" s="13">
        <f t="shared" ref="BF51" si="114">N51</f>
        <v>5092739.1500000004</v>
      </c>
      <c r="BG51" s="13">
        <f t="shared" ref="BG51" si="115">AM51-AR51</f>
        <v>1262533.670000013</v>
      </c>
      <c r="BH51" s="13">
        <f t="shared" ref="BH51" si="116">AN51-AS51</f>
        <v>-1278241.3300000057</v>
      </c>
      <c r="BI51" s="13">
        <f t="shared" ref="BI51" si="117">AO51-AT51</f>
        <v>57997.850000010803</v>
      </c>
      <c r="BJ51" s="13">
        <f t="shared" ref="BJ51" si="118">AP51-AU51</f>
        <v>-1559189.6000000015</v>
      </c>
      <c r="BK51" s="13">
        <f t="shared" ref="BK51" si="119">AQ51-AV51</f>
        <v>-2310725.1099999994</v>
      </c>
    </row>
    <row r="52" spans="1:63" x14ac:dyDescent="0.2">
      <c r="A52" s="15">
        <v>58</v>
      </c>
      <c r="B52" s="15">
        <v>1</v>
      </c>
      <c r="C52" s="15">
        <v>4</v>
      </c>
      <c r="D52" s="15">
        <v>2</v>
      </c>
      <c r="E52" s="15" t="s">
        <v>120</v>
      </c>
      <c r="F52" s="2" t="s">
        <v>119</v>
      </c>
      <c r="G52" s="2" t="s">
        <v>55</v>
      </c>
      <c r="H52" s="2" t="s">
        <v>55</v>
      </c>
      <c r="J52" s="3"/>
      <c r="K52" s="4"/>
      <c r="L52" s="4"/>
      <c r="M52" s="4"/>
      <c r="N52" s="4"/>
      <c r="P52" s="13">
        <v>0</v>
      </c>
      <c r="Q52" s="5"/>
    </row>
    <row r="53" spans="1:63" x14ac:dyDescent="0.2">
      <c r="A53" s="15">
        <v>59</v>
      </c>
      <c r="B53" s="15">
        <v>1</v>
      </c>
      <c r="C53" s="15">
        <v>4</v>
      </c>
      <c r="D53" s="15">
        <v>2</v>
      </c>
      <c r="E53" s="15" t="s">
        <v>120</v>
      </c>
      <c r="F53" s="2" t="s">
        <v>119</v>
      </c>
      <c r="G53" s="2" t="s">
        <v>55</v>
      </c>
      <c r="I53" s="2" t="s">
        <v>0</v>
      </c>
      <c r="J53" s="4">
        <v>2664393.9</v>
      </c>
      <c r="K53" s="4">
        <v>4085141.7799999993</v>
      </c>
      <c r="L53" s="4">
        <v>4784704.5199999996</v>
      </c>
      <c r="M53" s="4">
        <v>4482238.0199999996</v>
      </c>
      <c r="N53" s="4">
        <v>5186763.1500000004</v>
      </c>
      <c r="P53" s="13">
        <v>2522369.2500000005</v>
      </c>
      <c r="Q53" s="5">
        <v>94.669532534209779</v>
      </c>
    </row>
    <row r="54" spans="1:63" x14ac:dyDescent="0.2">
      <c r="A54" s="15">
        <v>60</v>
      </c>
      <c r="B54" s="15">
        <v>1</v>
      </c>
      <c r="C54" s="15">
        <v>4</v>
      </c>
      <c r="D54" s="15">
        <v>2</v>
      </c>
      <c r="E54" s="15" t="s">
        <v>120</v>
      </c>
      <c r="F54" s="2" t="s">
        <v>119</v>
      </c>
      <c r="G54" s="2" t="s">
        <v>55</v>
      </c>
      <c r="I54" s="6" t="s">
        <v>98</v>
      </c>
      <c r="J54" s="7">
        <v>2842351.1899999995</v>
      </c>
      <c r="K54" s="7">
        <v>4005494.0399999982</v>
      </c>
      <c r="L54" s="7">
        <v>4685869.9300000016</v>
      </c>
      <c r="M54" s="7">
        <v>4708441.4400000041</v>
      </c>
      <c r="N54" s="7">
        <v>5600446.1899999995</v>
      </c>
      <c r="P54" s="13">
        <v>2758095</v>
      </c>
      <c r="Q54" s="5">
        <v>97.035686853319518</v>
      </c>
    </row>
    <row r="55" spans="1:63" ht="12" thickBot="1" x14ac:dyDescent="0.25">
      <c r="A55" s="15">
        <v>61</v>
      </c>
      <c r="B55" s="15">
        <v>1</v>
      </c>
      <c r="C55" s="15">
        <v>4</v>
      </c>
      <c r="D55" s="15">
        <v>2</v>
      </c>
      <c r="E55" s="15" t="s">
        <v>120</v>
      </c>
      <c r="F55" s="2" t="s">
        <v>119</v>
      </c>
      <c r="G55" s="2" t="s">
        <v>55</v>
      </c>
      <c r="I55" s="8" t="s">
        <v>99</v>
      </c>
      <c r="J55" s="9">
        <v>-177957.28999999957</v>
      </c>
      <c r="K55" s="9">
        <v>79647.740000001155</v>
      </c>
      <c r="L55" s="9">
        <v>98834.589999997988</v>
      </c>
      <c r="M55" s="9">
        <v>-226203.42000000458</v>
      </c>
      <c r="N55" s="9">
        <v>-413683.03999999911</v>
      </c>
      <c r="P55" s="13">
        <v>-235725.74999999953</v>
      </c>
      <c r="Q55" s="5">
        <v>132.46198006274432</v>
      </c>
    </row>
    <row r="56" spans="1:63" x14ac:dyDescent="0.2">
      <c r="A56" s="15">
        <v>62</v>
      </c>
      <c r="B56" s="15">
        <v>1</v>
      </c>
      <c r="C56" s="15">
        <v>4</v>
      </c>
      <c r="D56" s="15">
        <v>2</v>
      </c>
      <c r="E56" s="15" t="s">
        <v>120</v>
      </c>
      <c r="F56" s="2" t="s">
        <v>119</v>
      </c>
      <c r="G56" s="2" t="s">
        <v>55</v>
      </c>
      <c r="I56" s="2" t="s">
        <v>100</v>
      </c>
      <c r="J56" s="4">
        <v>1305612.9899999993</v>
      </c>
      <c r="K56" s="4">
        <v>1127655.6999999997</v>
      </c>
      <c r="L56" s="4">
        <v>1207303.04</v>
      </c>
      <c r="M56" s="4">
        <v>1306137.25</v>
      </c>
      <c r="N56" s="4">
        <v>1079933.6100000001</v>
      </c>
      <c r="P56" s="13">
        <v>-225679.37999999919</v>
      </c>
      <c r="Q56" s="5">
        <v>-17.285319748541973</v>
      </c>
      <c r="R56" s="5">
        <v>49.002251131110881</v>
      </c>
      <c r="S56" s="5">
        <v>20.820954779861118</v>
      </c>
    </row>
    <row r="57" spans="1:63" x14ac:dyDescent="0.2">
      <c r="A57" s="15">
        <v>63</v>
      </c>
      <c r="B57" s="15">
        <v>1</v>
      </c>
      <c r="C57" s="15">
        <v>4</v>
      </c>
      <c r="D57" s="15">
        <v>2</v>
      </c>
      <c r="E57" s="15" t="s">
        <v>120</v>
      </c>
      <c r="F57" s="2" t="s">
        <v>119</v>
      </c>
      <c r="G57" s="2" t="s">
        <v>55</v>
      </c>
      <c r="I57" s="6" t="s">
        <v>101</v>
      </c>
      <c r="J57" s="7">
        <v>1127655.6999999997</v>
      </c>
      <c r="K57" s="7">
        <v>1207303.04</v>
      </c>
      <c r="L57" s="7">
        <v>1306137.25</v>
      </c>
      <c r="M57" s="7">
        <v>1079933.6100000001</v>
      </c>
      <c r="N57" s="7">
        <v>666250.57000000007</v>
      </c>
      <c r="P57" s="13">
        <v>-461405.12999999966</v>
      </c>
      <c r="Q57" s="5">
        <v>-40.917199283433746</v>
      </c>
      <c r="R57" s="5">
        <v>39.673341702719007</v>
      </c>
      <c r="S57" s="5">
        <v>11.896383741524712</v>
      </c>
      <c r="U57" s="2">
        <v>3.3</v>
      </c>
      <c r="AA57" s="43">
        <v>2.5223692500000006</v>
      </c>
      <c r="AB57" s="43">
        <v>2.758095</v>
      </c>
      <c r="AC57" s="43">
        <v>-0.22567937999999918</v>
      </c>
      <c r="AD57" s="43">
        <v>-0.46140512999999966</v>
      </c>
      <c r="AE57" s="5">
        <v>94.669532534209779</v>
      </c>
      <c r="AF57" s="5">
        <v>97.035686853319518</v>
      </c>
      <c r="AG57" s="5">
        <v>-17.285319748541973</v>
      </c>
      <c r="AH57" s="5">
        <v>-40.917199283433746</v>
      </c>
      <c r="AI57" s="5">
        <v>45.934260150308852</v>
      </c>
      <c r="AJ57" s="5">
        <v>19.282992343151147</v>
      </c>
      <c r="AK57" s="5">
        <v>39.673341702719007</v>
      </c>
      <c r="AL57" s="5">
        <v>11.896383741524712</v>
      </c>
      <c r="AM57" s="13">
        <f t="shared" ref="AM57:AQ57" si="120">J53</f>
        <v>2664393.9</v>
      </c>
      <c r="AN57" s="13">
        <f t="shared" si="120"/>
        <v>4085141.7799999993</v>
      </c>
      <c r="AO57" s="13">
        <f t="shared" si="120"/>
        <v>4784704.5199999996</v>
      </c>
      <c r="AP57" s="13">
        <f t="shared" si="120"/>
        <v>4482238.0199999996</v>
      </c>
      <c r="AQ57" s="13">
        <f t="shared" si="120"/>
        <v>5186763.1500000004</v>
      </c>
      <c r="AR57" s="13">
        <f t="shared" ref="AR57:AV57" si="121">J54</f>
        <v>2842351.1899999995</v>
      </c>
      <c r="AS57" s="13">
        <f t="shared" si="121"/>
        <v>4005494.0399999982</v>
      </c>
      <c r="AT57" s="13">
        <f t="shared" si="121"/>
        <v>4685869.9300000016</v>
      </c>
      <c r="AU57" s="13">
        <f t="shared" si="121"/>
        <v>4708441.4400000041</v>
      </c>
      <c r="AV57" s="13">
        <f t="shared" si="121"/>
        <v>5600446.1899999995</v>
      </c>
      <c r="AW57" s="13">
        <f t="shared" ref="AW57" si="122">J56</f>
        <v>1305612.9899999993</v>
      </c>
      <c r="AX57" s="13">
        <f t="shared" ref="AX57" si="123">K56</f>
        <v>1127655.6999999997</v>
      </c>
      <c r="AY57" s="13">
        <f t="shared" ref="AY57" si="124">L56</f>
        <v>1207303.04</v>
      </c>
      <c r="AZ57" s="13">
        <f t="shared" ref="AZ57" si="125">M56</f>
        <v>1306137.25</v>
      </c>
      <c r="BA57" s="13">
        <f t="shared" ref="BA57" si="126">N56</f>
        <v>1079933.6100000001</v>
      </c>
      <c r="BB57" s="13">
        <f t="shared" ref="BB57" si="127">J57</f>
        <v>1127655.6999999997</v>
      </c>
      <c r="BC57" s="13">
        <f t="shared" ref="BC57" si="128">K57</f>
        <v>1207303.04</v>
      </c>
      <c r="BD57" s="13">
        <f t="shared" ref="BD57" si="129">L57</f>
        <v>1306137.25</v>
      </c>
      <c r="BE57" s="13">
        <f t="shared" ref="BE57" si="130">M57</f>
        <v>1079933.6100000001</v>
      </c>
      <c r="BF57" s="13">
        <f t="shared" ref="BF57" si="131">N57</f>
        <v>666250.57000000007</v>
      </c>
      <c r="BG57" s="13">
        <f t="shared" ref="BG57" si="132">AM57-AR57</f>
        <v>-177957.28999999957</v>
      </c>
      <c r="BH57" s="13">
        <f t="shared" ref="BH57" si="133">AN57-AS57</f>
        <v>79647.740000001155</v>
      </c>
      <c r="BI57" s="13">
        <f t="shared" ref="BI57" si="134">AO57-AT57</f>
        <v>98834.589999997988</v>
      </c>
      <c r="BJ57" s="13">
        <f t="shared" ref="BJ57" si="135">AP57-AU57</f>
        <v>-226203.42000000458</v>
      </c>
      <c r="BK57" s="13">
        <f t="shared" ref="BK57" si="136">AQ57-AV57</f>
        <v>-413683.03999999911</v>
      </c>
    </row>
    <row r="58" spans="1:63" x14ac:dyDescent="0.2">
      <c r="A58" s="15">
        <v>64</v>
      </c>
      <c r="B58" s="15">
        <v>1</v>
      </c>
      <c r="C58" s="15">
        <v>4</v>
      </c>
      <c r="D58" s="15">
        <v>3</v>
      </c>
      <c r="E58" s="15" t="s">
        <v>120</v>
      </c>
      <c r="F58" s="2" t="s">
        <v>119</v>
      </c>
      <c r="G58" s="2" t="s">
        <v>54</v>
      </c>
      <c r="H58" s="2" t="s">
        <v>54</v>
      </c>
      <c r="J58" s="3"/>
      <c r="K58" s="4"/>
      <c r="L58" s="4"/>
      <c r="M58" s="4"/>
      <c r="N58" s="4"/>
      <c r="P58" s="13">
        <v>0</v>
      </c>
      <c r="Q58" s="5"/>
    </row>
    <row r="59" spans="1:63" x14ac:dyDescent="0.2">
      <c r="A59" s="15">
        <v>65</v>
      </c>
      <c r="B59" s="15">
        <v>1</v>
      </c>
      <c r="C59" s="15">
        <v>4</v>
      </c>
      <c r="D59" s="15">
        <v>3</v>
      </c>
      <c r="E59" s="15" t="s">
        <v>120</v>
      </c>
      <c r="F59" s="2" t="s">
        <v>119</v>
      </c>
      <c r="G59" s="2" t="s">
        <v>54</v>
      </c>
      <c r="I59" s="2" t="s">
        <v>0</v>
      </c>
      <c r="J59" s="4">
        <v>2673902.8499999996</v>
      </c>
      <c r="K59" s="4">
        <v>2641038.4500000002</v>
      </c>
      <c r="L59" s="4">
        <v>3870130.97</v>
      </c>
      <c r="M59" s="4">
        <v>12690742.180000002</v>
      </c>
      <c r="N59" s="4">
        <v>10030143.060000001</v>
      </c>
      <c r="P59" s="13">
        <v>7356240.2100000009</v>
      </c>
      <c r="Q59" s="5">
        <v>275.11247127022591</v>
      </c>
    </row>
    <row r="60" spans="1:63" x14ac:dyDescent="0.2">
      <c r="A60" s="15">
        <v>66</v>
      </c>
      <c r="B60" s="15">
        <v>1</v>
      </c>
      <c r="C60" s="15">
        <v>4</v>
      </c>
      <c r="D60" s="15">
        <v>3</v>
      </c>
      <c r="E60" s="15" t="s">
        <v>120</v>
      </c>
      <c r="F60" s="2" t="s">
        <v>119</v>
      </c>
      <c r="G60" s="2" t="s">
        <v>54</v>
      </c>
      <c r="I60" s="6" t="s">
        <v>98</v>
      </c>
      <c r="J60" s="7">
        <v>2720835.100000001</v>
      </c>
      <c r="K60" s="7">
        <v>2697268.2499999977</v>
      </c>
      <c r="L60" s="7">
        <v>3351081.0099999993</v>
      </c>
      <c r="M60" s="7">
        <v>8748438.2400000002</v>
      </c>
      <c r="N60" s="7">
        <v>10662243.020000003</v>
      </c>
      <c r="P60" s="13">
        <v>7941407.9200000018</v>
      </c>
      <c r="Q60" s="5">
        <v>291.8739147403677</v>
      </c>
    </row>
    <row r="61" spans="1:63" ht="12" thickBot="1" x14ac:dyDescent="0.25">
      <c r="A61" s="15">
        <v>67</v>
      </c>
      <c r="B61" s="15">
        <v>1</v>
      </c>
      <c r="C61" s="15">
        <v>4</v>
      </c>
      <c r="D61" s="15">
        <v>3</v>
      </c>
      <c r="E61" s="15" t="s">
        <v>120</v>
      </c>
      <c r="F61" s="2" t="s">
        <v>119</v>
      </c>
      <c r="G61" s="2" t="s">
        <v>54</v>
      </c>
      <c r="I61" s="8" t="s">
        <v>99</v>
      </c>
      <c r="J61" s="9">
        <v>-46932.250000001397</v>
      </c>
      <c r="K61" s="9">
        <v>-56229.799999997485</v>
      </c>
      <c r="L61" s="9">
        <v>519049.96000000089</v>
      </c>
      <c r="M61" s="9">
        <v>3942303.9400000013</v>
      </c>
      <c r="N61" s="9">
        <v>-632099.96000000276</v>
      </c>
      <c r="P61" s="13">
        <v>-585167.71000000136</v>
      </c>
      <c r="Q61" s="5">
        <v>1246.8349802108016</v>
      </c>
    </row>
    <row r="62" spans="1:63" x14ac:dyDescent="0.2">
      <c r="A62" s="15">
        <v>68</v>
      </c>
      <c r="B62" s="15">
        <v>1</v>
      </c>
      <c r="C62" s="15">
        <v>4</v>
      </c>
      <c r="D62" s="15">
        <v>3</v>
      </c>
      <c r="E62" s="15" t="s">
        <v>120</v>
      </c>
      <c r="F62" s="2" t="s">
        <v>119</v>
      </c>
      <c r="G62" s="2" t="s">
        <v>54</v>
      </c>
      <c r="I62" s="2" t="s">
        <v>100</v>
      </c>
      <c r="J62" s="4">
        <v>545136.93000000145</v>
      </c>
      <c r="K62" s="4">
        <v>498204.68000000005</v>
      </c>
      <c r="L62" s="4">
        <v>441974.88</v>
      </c>
      <c r="M62" s="4">
        <v>961024.8400000002</v>
      </c>
      <c r="N62" s="4">
        <v>4903328.78</v>
      </c>
      <c r="P62" s="13">
        <v>4358191.8499999987</v>
      </c>
      <c r="Q62" s="5">
        <v>799.46736501597627</v>
      </c>
      <c r="R62" s="5">
        <v>20.387312500901128</v>
      </c>
      <c r="S62" s="5">
        <v>48.885930645938366</v>
      </c>
    </row>
    <row r="63" spans="1:63" x14ac:dyDescent="0.2">
      <c r="A63" s="15">
        <v>69</v>
      </c>
      <c r="B63" s="15">
        <v>1</v>
      </c>
      <c r="C63" s="15">
        <v>4</v>
      </c>
      <c r="D63" s="15">
        <v>3</v>
      </c>
      <c r="E63" s="15" t="s">
        <v>120</v>
      </c>
      <c r="F63" s="2" t="s">
        <v>119</v>
      </c>
      <c r="G63" s="2" t="s">
        <v>54</v>
      </c>
      <c r="I63" s="6" t="s">
        <v>101</v>
      </c>
      <c r="J63" s="7">
        <v>498204.68000000005</v>
      </c>
      <c r="K63" s="7">
        <v>441974.88</v>
      </c>
      <c r="L63" s="7">
        <v>961024.8400000002</v>
      </c>
      <c r="M63" s="7">
        <v>4903328.78</v>
      </c>
      <c r="N63" s="7">
        <v>4271228.8199999994</v>
      </c>
      <c r="P63" s="13">
        <v>3773024.1399999992</v>
      </c>
      <c r="Q63" s="5">
        <v>757.32410622878911</v>
      </c>
      <c r="R63" s="5">
        <v>18.310726732391824</v>
      </c>
      <c r="S63" s="5">
        <v>40.059383489835312</v>
      </c>
      <c r="AA63" s="43">
        <v>7.3562402100000011</v>
      </c>
      <c r="AB63" s="43">
        <v>7.9414079200000014</v>
      </c>
      <c r="AC63" s="43">
        <v>4.358191849999999</v>
      </c>
      <c r="AD63" s="43">
        <v>3.7730241399999991</v>
      </c>
      <c r="AE63" s="5">
        <v>275.11247127022591</v>
      </c>
      <c r="AF63" s="5">
        <v>291.8739147403677</v>
      </c>
      <c r="AG63" s="5">
        <v>799.46736501597627</v>
      </c>
      <c r="AH63" s="5">
        <v>757.32410622878911</v>
      </c>
      <c r="AI63" s="5">
        <v>20.035647511310085</v>
      </c>
      <c r="AJ63" s="5">
        <v>45.987779220586539</v>
      </c>
      <c r="AK63" s="5">
        <v>18.310726732391824</v>
      </c>
      <c r="AL63" s="5">
        <v>40.059383489835312</v>
      </c>
      <c r="AM63" s="13">
        <f t="shared" ref="AM63:AQ63" si="137">J59</f>
        <v>2673902.8499999996</v>
      </c>
      <c r="AN63" s="13">
        <f t="shared" si="137"/>
        <v>2641038.4500000002</v>
      </c>
      <c r="AO63" s="13">
        <f t="shared" si="137"/>
        <v>3870130.97</v>
      </c>
      <c r="AP63" s="13">
        <f t="shared" si="137"/>
        <v>12690742.180000002</v>
      </c>
      <c r="AQ63" s="13">
        <f t="shared" si="137"/>
        <v>10030143.060000001</v>
      </c>
      <c r="AR63" s="13">
        <f t="shared" ref="AR63:AV63" si="138">J60</f>
        <v>2720835.100000001</v>
      </c>
      <c r="AS63" s="13">
        <f t="shared" si="138"/>
        <v>2697268.2499999977</v>
      </c>
      <c r="AT63" s="13">
        <f t="shared" si="138"/>
        <v>3351081.0099999993</v>
      </c>
      <c r="AU63" s="13">
        <f t="shared" si="138"/>
        <v>8748438.2400000002</v>
      </c>
      <c r="AV63" s="13">
        <f t="shared" si="138"/>
        <v>10662243.020000003</v>
      </c>
      <c r="AW63" s="13">
        <f t="shared" ref="AW63" si="139">J62</f>
        <v>545136.93000000145</v>
      </c>
      <c r="AX63" s="13">
        <f t="shared" ref="AX63" si="140">K62</f>
        <v>498204.68000000005</v>
      </c>
      <c r="AY63" s="13">
        <f t="shared" ref="AY63" si="141">L62</f>
        <v>441974.88</v>
      </c>
      <c r="AZ63" s="13">
        <f t="shared" ref="AZ63" si="142">M62</f>
        <v>961024.8400000002</v>
      </c>
      <c r="BA63" s="13">
        <f t="shared" ref="BA63" si="143">N62</f>
        <v>4903328.78</v>
      </c>
      <c r="BB63" s="13">
        <f t="shared" ref="BB63" si="144">J63</f>
        <v>498204.68000000005</v>
      </c>
      <c r="BC63" s="13">
        <f t="shared" ref="BC63" si="145">K63</f>
        <v>441974.88</v>
      </c>
      <c r="BD63" s="13">
        <f t="shared" ref="BD63" si="146">L63</f>
        <v>961024.8400000002</v>
      </c>
      <c r="BE63" s="13">
        <f t="shared" ref="BE63" si="147">M63</f>
        <v>4903328.78</v>
      </c>
      <c r="BF63" s="13">
        <f t="shared" ref="BF63" si="148">N63</f>
        <v>4271228.8199999994</v>
      </c>
      <c r="BG63" s="13">
        <f t="shared" ref="BG63" si="149">AM63-AR63</f>
        <v>-46932.250000001397</v>
      </c>
      <c r="BH63" s="13">
        <f t="shared" ref="BH63" si="150">AN63-AS63</f>
        <v>-56229.799999997485</v>
      </c>
      <c r="BI63" s="13">
        <f t="shared" ref="BI63" si="151">AO63-AT63</f>
        <v>519049.96000000089</v>
      </c>
      <c r="BJ63" s="13">
        <f t="shared" ref="BJ63" si="152">AP63-AU63</f>
        <v>3942303.9400000013</v>
      </c>
      <c r="BK63" s="13">
        <f t="shared" ref="BK63" si="153">AQ63-AV63</f>
        <v>-632099.96000000276</v>
      </c>
    </row>
    <row r="64" spans="1:63" x14ac:dyDescent="0.2">
      <c r="A64" s="15">
        <v>70</v>
      </c>
      <c r="B64" s="15">
        <v>1</v>
      </c>
      <c r="C64" s="15">
        <v>4</v>
      </c>
      <c r="D64" s="15">
        <v>4</v>
      </c>
      <c r="E64" s="15" t="s">
        <v>120</v>
      </c>
      <c r="F64" s="2" t="s">
        <v>119</v>
      </c>
      <c r="G64" s="2" t="s">
        <v>23</v>
      </c>
      <c r="H64" s="2" t="s">
        <v>23</v>
      </c>
      <c r="J64" s="3"/>
      <c r="K64" s="4"/>
      <c r="L64" s="4"/>
      <c r="M64" s="4"/>
      <c r="N64" s="4"/>
      <c r="P64" s="13">
        <v>0</v>
      </c>
      <c r="Q64" s="5"/>
    </row>
    <row r="65" spans="1:63" x14ac:dyDescent="0.2">
      <c r="A65" s="15">
        <v>71</v>
      </c>
      <c r="B65" s="15">
        <v>1</v>
      </c>
      <c r="C65" s="15">
        <v>4</v>
      </c>
      <c r="D65" s="15">
        <v>4</v>
      </c>
      <c r="E65" s="15" t="s">
        <v>120</v>
      </c>
      <c r="F65" s="2" t="s">
        <v>119</v>
      </c>
      <c r="G65" s="2" t="s">
        <v>23</v>
      </c>
      <c r="I65" s="2" t="s">
        <v>0</v>
      </c>
      <c r="J65" s="4">
        <v>17287480.279999997</v>
      </c>
      <c r="K65" s="4">
        <v>16261704.720000003</v>
      </c>
      <c r="L65" s="4">
        <v>16898365.869999994</v>
      </c>
      <c r="M65" s="4">
        <v>17711750.839999996</v>
      </c>
      <c r="N65" s="4">
        <v>27269126.740000002</v>
      </c>
      <c r="P65" s="13">
        <v>9981646.4600000046</v>
      </c>
      <c r="Q65" s="5">
        <v>57.739163246062162</v>
      </c>
    </row>
    <row r="66" spans="1:63" x14ac:dyDescent="0.2">
      <c r="A66" s="15">
        <v>72</v>
      </c>
      <c r="B66" s="15">
        <v>1</v>
      </c>
      <c r="C66" s="15">
        <v>4</v>
      </c>
      <c r="D66" s="15">
        <v>4</v>
      </c>
      <c r="E66" s="15" t="s">
        <v>120</v>
      </c>
      <c r="F66" s="2" t="s">
        <v>119</v>
      </c>
      <c r="G66" s="2" t="s">
        <v>23</v>
      </c>
      <c r="I66" s="6" t="s">
        <v>98</v>
      </c>
      <c r="J66" s="7">
        <v>17112810.050000001</v>
      </c>
      <c r="K66" s="7">
        <v>17265224.649999987</v>
      </c>
      <c r="L66" s="7">
        <v>16282097.28999999</v>
      </c>
      <c r="M66" s="7">
        <v>15637545.619999992</v>
      </c>
      <c r="N66" s="7">
        <v>20794929.990000047</v>
      </c>
      <c r="P66" s="13">
        <v>3682119.940000046</v>
      </c>
      <c r="Q66" s="5">
        <v>21.516746397825216</v>
      </c>
    </row>
    <row r="67" spans="1:63" ht="12" thickBot="1" x14ac:dyDescent="0.25">
      <c r="A67" s="15">
        <v>73</v>
      </c>
      <c r="B67" s="15">
        <v>1</v>
      </c>
      <c r="C67" s="15">
        <v>4</v>
      </c>
      <c r="D67" s="15">
        <v>4</v>
      </c>
      <c r="E67" s="15" t="s">
        <v>120</v>
      </c>
      <c r="F67" s="2" t="s">
        <v>119</v>
      </c>
      <c r="G67" s="2" t="s">
        <v>23</v>
      </c>
      <c r="I67" s="8" t="s">
        <v>99</v>
      </c>
      <c r="J67" s="9">
        <v>174670.22999999672</v>
      </c>
      <c r="K67" s="9">
        <v>-1003519.9299999848</v>
      </c>
      <c r="L67" s="9">
        <v>616268.5800000038</v>
      </c>
      <c r="M67" s="9">
        <v>2074205.2200000044</v>
      </c>
      <c r="N67" s="9">
        <v>6474196.7499999553</v>
      </c>
      <c r="P67" s="13">
        <v>6299526.5199999586</v>
      </c>
      <c r="Q67" s="5">
        <v>3606.5255767969602</v>
      </c>
    </row>
    <row r="68" spans="1:63" x14ac:dyDescent="0.2">
      <c r="A68" s="15">
        <v>74</v>
      </c>
      <c r="B68" s="15">
        <v>1</v>
      </c>
      <c r="C68" s="15">
        <v>4</v>
      </c>
      <c r="D68" s="15">
        <v>4</v>
      </c>
      <c r="E68" s="15" t="s">
        <v>120</v>
      </c>
      <c r="F68" s="2" t="s">
        <v>119</v>
      </c>
      <c r="G68" s="2" t="s">
        <v>23</v>
      </c>
      <c r="I68" s="2" t="s">
        <v>100</v>
      </c>
      <c r="J68" s="4">
        <v>8737546.0800000038</v>
      </c>
      <c r="K68" s="4">
        <v>8912216.3100000005</v>
      </c>
      <c r="L68" s="4">
        <v>7908696.3799999999</v>
      </c>
      <c r="M68" s="4">
        <v>8524964.9600000046</v>
      </c>
      <c r="N68" s="4">
        <v>10599170.18</v>
      </c>
      <c r="P68" s="13">
        <v>1861624.0999999959</v>
      </c>
      <c r="Q68" s="5">
        <v>21.306028980621928</v>
      </c>
      <c r="R68" s="5">
        <v>50.542623554622537</v>
      </c>
      <c r="S68" s="5">
        <v>38.868755428286214</v>
      </c>
    </row>
    <row r="69" spans="1:63" x14ac:dyDescent="0.2">
      <c r="A69" s="15">
        <v>75</v>
      </c>
      <c r="B69" s="15">
        <v>1</v>
      </c>
      <c r="C69" s="15">
        <v>4</v>
      </c>
      <c r="D69" s="15">
        <v>4</v>
      </c>
      <c r="E69" s="15" t="s">
        <v>120</v>
      </c>
      <c r="F69" s="2" t="s">
        <v>119</v>
      </c>
      <c r="G69" s="2" t="s">
        <v>23</v>
      </c>
      <c r="I69" s="6" t="s">
        <v>101</v>
      </c>
      <c r="J69" s="7">
        <v>8912216.3100000005</v>
      </c>
      <c r="K69" s="7">
        <v>7908696.3799999999</v>
      </c>
      <c r="L69" s="7">
        <v>8524964.9600000046</v>
      </c>
      <c r="M69" s="7">
        <v>10599170.18</v>
      </c>
      <c r="N69" s="7">
        <v>17073366.930000015</v>
      </c>
      <c r="P69" s="13">
        <v>8161150.6200000141</v>
      </c>
      <c r="Q69" s="5">
        <v>91.572627235749991</v>
      </c>
      <c r="R69" s="5">
        <v>52.07921015870798</v>
      </c>
      <c r="S69" s="5">
        <v>82.103507625225603</v>
      </c>
      <c r="AA69" s="43">
        <v>9.9816464600000039</v>
      </c>
      <c r="AB69" s="43">
        <v>3.6821199400000459</v>
      </c>
      <c r="AC69" s="43">
        <v>1.861624099999996</v>
      </c>
      <c r="AD69" s="43">
        <v>8.1611506200000132</v>
      </c>
      <c r="AE69" s="5">
        <v>57.739163246062162</v>
      </c>
      <c r="AF69" s="5">
        <v>21.516746397825216</v>
      </c>
      <c r="AG69" s="5">
        <v>21.306028980621928</v>
      </c>
      <c r="AH69" s="5">
        <v>91.572627235749991</v>
      </c>
      <c r="AI69" s="5">
        <v>51.058511457035685</v>
      </c>
      <c r="AJ69" s="5">
        <v>50.969972897706185</v>
      </c>
      <c r="AK69" s="5">
        <v>52.07921015870798</v>
      </c>
      <c r="AL69" s="5">
        <v>82.103507625225603</v>
      </c>
      <c r="AM69" s="13">
        <f t="shared" ref="AM69:AQ69" si="154">J65</f>
        <v>17287480.279999997</v>
      </c>
      <c r="AN69" s="13">
        <f t="shared" si="154"/>
        <v>16261704.720000003</v>
      </c>
      <c r="AO69" s="13">
        <f t="shared" si="154"/>
        <v>16898365.869999994</v>
      </c>
      <c r="AP69" s="13">
        <f t="shared" si="154"/>
        <v>17711750.839999996</v>
      </c>
      <c r="AQ69" s="13">
        <f t="shared" si="154"/>
        <v>27269126.740000002</v>
      </c>
      <c r="AR69" s="13">
        <f t="shared" ref="AR69:AV69" si="155">J66</f>
        <v>17112810.050000001</v>
      </c>
      <c r="AS69" s="13">
        <f t="shared" si="155"/>
        <v>17265224.649999987</v>
      </c>
      <c r="AT69" s="13">
        <f t="shared" si="155"/>
        <v>16282097.28999999</v>
      </c>
      <c r="AU69" s="13">
        <f t="shared" si="155"/>
        <v>15637545.619999992</v>
      </c>
      <c r="AV69" s="13">
        <f t="shared" si="155"/>
        <v>20794929.990000047</v>
      </c>
      <c r="AW69" s="13">
        <f t="shared" ref="AW69" si="156">J68</f>
        <v>8737546.0800000038</v>
      </c>
      <c r="AX69" s="13">
        <f t="shared" ref="AX69" si="157">K68</f>
        <v>8912216.3100000005</v>
      </c>
      <c r="AY69" s="13">
        <f t="shared" ref="AY69" si="158">L68</f>
        <v>7908696.3799999999</v>
      </c>
      <c r="AZ69" s="13">
        <f t="shared" ref="AZ69" si="159">M68</f>
        <v>8524964.9600000046</v>
      </c>
      <c r="BA69" s="13">
        <f t="shared" ref="BA69" si="160">N68</f>
        <v>10599170.18</v>
      </c>
      <c r="BB69" s="13">
        <f t="shared" ref="BB69" si="161">J69</f>
        <v>8912216.3100000005</v>
      </c>
      <c r="BC69" s="13">
        <f t="shared" ref="BC69" si="162">K69</f>
        <v>7908696.3799999999</v>
      </c>
      <c r="BD69" s="13">
        <f t="shared" ref="BD69" si="163">L69</f>
        <v>8524964.9600000046</v>
      </c>
      <c r="BE69" s="13">
        <f t="shared" ref="BE69" si="164">M69</f>
        <v>10599170.18</v>
      </c>
      <c r="BF69" s="13">
        <f t="shared" ref="BF69" si="165">N69</f>
        <v>17073366.930000015</v>
      </c>
      <c r="BG69" s="13">
        <f t="shared" ref="BG69" si="166">AM69-AR69</f>
        <v>174670.22999999672</v>
      </c>
      <c r="BH69" s="13">
        <f t="shared" ref="BH69" si="167">AN69-AS69</f>
        <v>-1003519.9299999848</v>
      </c>
      <c r="BI69" s="13">
        <f t="shared" ref="BI69" si="168">AO69-AT69</f>
        <v>616268.5800000038</v>
      </c>
      <c r="BJ69" s="13">
        <f t="shared" ref="BJ69" si="169">AP69-AU69</f>
        <v>2074205.2200000044</v>
      </c>
      <c r="BK69" s="13">
        <f t="shared" ref="BK69" si="170">AQ69-AV69</f>
        <v>6474196.7499999553</v>
      </c>
    </row>
    <row r="70" spans="1:63" x14ac:dyDescent="0.2">
      <c r="A70" s="15">
        <v>76</v>
      </c>
      <c r="B70" s="15">
        <v>1</v>
      </c>
      <c r="C70" s="15">
        <v>4</v>
      </c>
      <c r="D70" s="15">
        <v>5</v>
      </c>
      <c r="E70" s="15" t="s">
        <v>120</v>
      </c>
      <c r="F70" s="2" t="s">
        <v>119</v>
      </c>
      <c r="G70" s="2" t="s">
        <v>77</v>
      </c>
      <c r="H70" s="2" t="s">
        <v>77</v>
      </c>
      <c r="J70" s="3"/>
      <c r="K70" s="4"/>
      <c r="L70" s="4"/>
      <c r="M70" s="4"/>
      <c r="N70" s="4"/>
      <c r="P70" s="13">
        <v>0</v>
      </c>
      <c r="Q70" s="5"/>
    </row>
    <row r="71" spans="1:63" x14ac:dyDescent="0.2">
      <c r="A71" s="15">
        <v>77</v>
      </c>
      <c r="B71" s="15">
        <v>1</v>
      </c>
      <c r="C71" s="15">
        <v>4</v>
      </c>
      <c r="D71" s="15">
        <v>5</v>
      </c>
      <c r="E71" s="15" t="s">
        <v>120</v>
      </c>
      <c r="F71" s="2" t="s">
        <v>119</v>
      </c>
      <c r="G71" s="2" t="s">
        <v>77</v>
      </c>
      <c r="I71" s="2" t="s">
        <v>0</v>
      </c>
      <c r="J71" s="4">
        <v>6805114.7799999993</v>
      </c>
      <c r="K71" s="4">
        <v>6012384.3600000003</v>
      </c>
      <c r="L71" s="4">
        <v>6862475.0700000012</v>
      </c>
      <c r="M71" s="4">
        <v>8958869.5</v>
      </c>
      <c r="N71" s="4">
        <v>10134273.390000002</v>
      </c>
      <c r="P71" s="13">
        <v>3329158.6100000031</v>
      </c>
      <c r="Q71" s="5">
        <v>48.921417457708237</v>
      </c>
    </row>
    <row r="72" spans="1:63" x14ac:dyDescent="0.2">
      <c r="A72" s="15">
        <v>78</v>
      </c>
      <c r="B72" s="15">
        <v>1</v>
      </c>
      <c r="C72" s="15">
        <v>4</v>
      </c>
      <c r="D72" s="15">
        <v>5</v>
      </c>
      <c r="E72" s="15" t="s">
        <v>120</v>
      </c>
      <c r="F72" s="2" t="s">
        <v>119</v>
      </c>
      <c r="G72" s="2" t="s">
        <v>77</v>
      </c>
      <c r="I72" s="6" t="s">
        <v>98</v>
      </c>
      <c r="J72" s="7">
        <v>6896046.9800000004</v>
      </c>
      <c r="K72" s="7">
        <v>6274898.5600000145</v>
      </c>
      <c r="L72" s="7">
        <v>6910792.080000001</v>
      </c>
      <c r="M72" s="7">
        <v>9707343.6799999978</v>
      </c>
      <c r="N72" s="7">
        <v>8907118.1899999958</v>
      </c>
      <c r="P72" s="13">
        <v>2011071.2099999953</v>
      </c>
      <c r="Q72" s="5">
        <v>29.1626668993487</v>
      </c>
    </row>
    <row r="73" spans="1:63" ht="12" thickBot="1" x14ac:dyDescent="0.25">
      <c r="A73" s="15">
        <v>79</v>
      </c>
      <c r="B73" s="15">
        <v>1</v>
      </c>
      <c r="C73" s="15">
        <v>4</v>
      </c>
      <c r="D73" s="15">
        <v>5</v>
      </c>
      <c r="E73" s="15" t="s">
        <v>120</v>
      </c>
      <c r="F73" s="2" t="s">
        <v>119</v>
      </c>
      <c r="G73" s="2" t="s">
        <v>77</v>
      </c>
      <c r="I73" s="8" t="s">
        <v>99</v>
      </c>
      <c r="J73" s="9">
        <v>-90932.200000001118</v>
      </c>
      <c r="K73" s="9">
        <v>-262514.20000001416</v>
      </c>
      <c r="L73" s="9">
        <v>-48317.009999999776</v>
      </c>
      <c r="M73" s="9">
        <v>-748474.17999999784</v>
      </c>
      <c r="N73" s="9">
        <v>1227155.2000000067</v>
      </c>
      <c r="P73" s="13">
        <v>1318087.4000000078</v>
      </c>
      <c r="Q73" s="5">
        <v>-1449.5276700662598</v>
      </c>
    </row>
    <row r="74" spans="1:63" x14ac:dyDescent="0.2">
      <c r="A74" s="15">
        <v>80</v>
      </c>
      <c r="B74" s="15">
        <v>1</v>
      </c>
      <c r="C74" s="15">
        <v>4</v>
      </c>
      <c r="D74" s="15">
        <v>5</v>
      </c>
      <c r="E74" s="15" t="s">
        <v>120</v>
      </c>
      <c r="F74" s="2" t="s">
        <v>119</v>
      </c>
      <c r="G74" s="2" t="s">
        <v>77</v>
      </c>
      <c r="I74" s="2" t="s">
        <v>100</v>
      </c>
      <c r="J74" s="4">
        <v>2334944.2800000007</v>
      </c>
      <c r="K74" s="4">
        <v>2244012.0799999996</v>
      </c>
      <c r="L74" s="4">
        <v>1981497.8799999997</v>
      </c>
      <c r="M74" s="4">
        <v>1933180.87</v>
      </c>
      <c r="N74" s="4">
        <v>1184706.6899999997</v>
      </c>
      <c r="P74" s="13">
        <v>-1150237.590000001</v>
      </c>
      <c r="Q74" s="5">
        <v>-49.261886026676436</v>
      </c>
      <c r="R74" s="5">
        <v>34.311607599365153</v>
      </c>
      <c r="S74" s="5">
        <v>11.690099964828356</v>
      </c>
    </row>
    <row r="75" spans="1:63" x14ac:dyDescent="0.2">
      <c r="A75" s="15">
        <v>81</v>
      </c>
      <c r="B75" s="15">
        <v>1</v>
      </c>
      <c r="C75" s="15">
        <v>4</v>
      </c>
      <c r="D75" s="15">
        <v>5</v>
      </c>
      <c r="E75" s="15" t="s">
        <v>120</v>
      </c>
      <c r="F75" s="2" t="s">
        <v>119</v>
      </c>
      <c r="G75" s="2" t="s">
        <v>77</v>
      </c>
      <c r="I75" s="6" t="s">
        <v>101</v>
      </c>
      <c r="J75" s="7">
        <v>2244012.0799999996</v>
      </c>
      <c r="K75" s="7">
        <v>1981497.8799999997</v>
      </c>
      <c r="L75" s="7">
        <v>1933180.87</v>
      </c>
      <c r="M75" s="7">
        <v>1184706.6899999997</v>
      </c>
      <c r="N75" s="7">
        <v>2411861.89</v>
      </c>
      <c r="P75" s="13">
        <v>167849.81000000052</v>
      </c>
      <c r="Q75" s="5">
        <v>7.4798977909245723</v>
      </c>
      <c r="R75" s="5">
        <v>32.54055673501226</v>
      </c>
      <c r="S75" s="5">
        <v>27.077914972631582</v>
      </c>
      <c r="AA75" s="43">
        <v>3.329158610000003</v>
      </c>
      <c r="AB75" s="43">
        <v>2.0110712099999954</v>
      </c>
      <c r="AC75" s="43">
        <v>-1.150237590000001</v>
      </c>
      <c r="AD75" s="43">
        <v>0.16784981000000052</v>
      </c>
      <c r="AE75" s="5">
        <v>48.921417457708237</v>
      </c>
      <c r="AF75" s="5">
        <v>29.1626668993487</v>
      </c>
      <c r="AG75" s="5">
        <v>-49.261886026676436</v>
      </c>
      <c r="AH75" s="5">
        <v>7.4798977909245723</v>
      </c>
      <c r="AI75" s="5">
        <v>33.859170141558408</v>
      </c>
      <c r="AJ75" s="5">
        <v>13.300673289931952</v>
      </c>
      <c r="AK75" s="5">
        <v>32.54055673501226</v>
      </c>
      <c r="AL75" s="5">
        <v>27.077914972631582</v>
      </c>
      <c r="AM75" s="13">
        <f t="shared" ref="AM75:AQ75" si="171">J71</f>
        <v>6805114.7799999993</v>
      </c>
      <c r="AN75" s="13">
        <f t="shared" si="171"/>
        <v>6012384.3600000003</v>
      </c>
      <c r="AO75" s="13">
        <f t="shared" si="171"/>
        <v>6862475.0700000012</v>
      </c>
      <c r="AP75" s="13">
        <f t="shared" si="171"/>
        <v>8958869.5</v>
      </c>
      <c r="AQ75" s="13">
        <f t="shared" si="171"/>
        <v>10134273.390000002</v>
      </c>
      <c r="AR75" s="13">
        <f t="shared" ref="AR75:AV75" si="172">J72</f>
        <v>6896046.9800000004</v>
      </c>
      <c r="AS75" s="13">
        <f t="shared" si="172"/>
        <v>6274898.5600000145</v>
      </c>
      <c r="AT75" s="13">
        <f t="shared" si="172"/>
        <v>6910792.080000001</v>
      </c>
      <c r="AU75" s="13">
        <f t="shared" si="172"/>
        <v>9707343.6799999978</v>
      </c>
      <c r="AV75" s="13">
        <f t="shared" si="172"/>
        <v>8907118.1899999958</v>
      </c>
      <c r="AW75" s="13">
        <f t="shared" ref="AW75" si="173">J74</f>
        <v>2334944.2800000007</v>
      </c>
      <c r="AX75" s="13">
        <f t="shared" ref="AX75" si="174">K74</f>
        <v>2244012.0799999996</v>
      </c>
      <c r="AY75" s="13">
        <f t="shared" ref="AY75" si="175">L74</f>
        <v>1981497.8799999997</v>
      </c>
      <c r="AZ75" s="13">
        <f t="shared" ref="AZ75" si="176">M74</f>
        <v>1933180.87</v>
      </c>
      <c r="BA75" s="13">
        <f t="shared" ref="BA75" si="177">N74</f>
        <v>1184706.6899999997</v>
      </c>
      <c r="BB75" s="13">
        <f t="shared" ref="BB75" si="178">J75</f>
        <v>2244012.0799999996</v>
      </c>
      <c r="BC75" s="13">
        <f t="shared" ref="BC75" si="179">K75</f>
        <v>1981497.8799999997</v>
      </c>
      <c r="BD75" s="13">
        <f t="shared" ref="BD75" si="180">L75</f>
        <v>1933180.87</v>
      </c>
      <c r="BE75" s="13">
        <f t="shared" ref="BE75" si="181">M75</f>
        <v>1184706.6899999997</v>
      </c>
      <c r="BF75" s="13">
        <f t="shared" ref="BF75" si="182">N75</f>
        <v>2411861.89</v>
      </c>
      <c r="BG75" s="13">
        <f t="shared" ref="BG75" si="183">AM75-AR75</f>
        <v>-90932.200000001118</v>
      </c>
      <c r="BH75" s="13">
        <f t="shared" ref="BH75" si="184">AN75-AS75</f>
        <v>-262514.20000001416</v>
      </c>
      <c r="BI75" s="13">
        <f t="shared" ref="BI75" si="185">AO75-AT75</f>
        <v>-48317.009999999776</v>
      </c>
      <c r="BJ75" s="13">
        <f t="shared" ref="BJ75" si="186">AP75-AU75</f>
        <v>-748474.17999999784</v>
      </c>
      <c r="BK75" s="13">
        <f t="shared" ref="BK75" si="187">AQ75-AV75</f>
        <v>1227155.2000000067</v>
      </c>
    </row>
    <row r="76" spans="1:63" x14ac:dyDescent="0.2">
      <c r="A76" s="15">
        <v>82</v>
      </c>
      <c r="B76" s="15">
        <v>1</v>
      </c>
      <c r="C76" s="15">
        <v>4</v>
      </c>
      <c r="D76" s="15">
        <v>6</v>
      </c>
      <c r="E76" s="15" t="s">
        <v>120</v>
      </c>
      <c r="F76" s="2" t="s">
        <v>119</v>
      </c>
      <c r="G76" s="2" t="s">
        <v>85</v>
      </c>
      <c r="H76" s="2" t="s">
        <v>85</v>
      </c>
      <c r="J76" s="3"/>
      <c r="K76" s="4"/>
      <c r="L76" s="4"/>
      <c r="M76" s="4"/>
      <c r="N76" s="4"/>
      <c r="P76" s="13">
        <v>0</v>
      </c>
      <c r="Q76" s="5"/>
    </row>
    <row r="77" spans="1:63" x14ac:dyDescent="0.2">
      <c r="A77" s="15">
        <v>83</v>
      </c>
      <c r="B77" s="15">
        <v>1</v>
      </c>
      <c r="C77" s="15">
        <v>4</v>
      </c>
      <c r="D77" s="15">
        <v>6</v>
      </c>
      <c r="E77" s="15" t="s">
        <v>120</v>
      </c>
      <c r="F77" s="2" t="s">
        <v>119</v>
      </c>
      <c r="G77" s="2" t="s">
        <v>85</v>
      </c>
      <c r="I77" s="2" t="s">
        <v>0</v>
      </c>
      <c r="J77" s="4">
        <v>49111.74</v>
      </c>
      <c r="K77" s="4">
        <v>-242654.10000000003</v>
      </c>
      <c r="L77" s="4">
        <v>0</v>
      </c>
      <c r="M77" s="4">
        <v>0</v>
      </c>
      <c r="N77" s="4">
        <v>0</v>
      </c>
      <c r="P77" s="13">
        <v>-49111.74</v>
      </c>
      <c r="Q77" s="5">
        <v>-100</v>
      </c>
    </row>
    <row r="78" spans="1:63" x14ac:dyDescent="0.2">
      <c r="A78" s="15">
        <v>84</v>
      </c>
      <c r="B78" s="15">
        <v>1</v>
      </c>
      <c r="C78" s="15">
        <v>4</v>
      </c>
      <c r="D78" s="15">
        <v>6</v>
      </c>
      <c r="E78" s="15" t="s">
        <v>120</v>
      </c>
      <c r="F78" s="2" t="s">
        <v>119</v>
      </c>
      <c r="G78" s="2" t="s">
        <v>85</v>
      </c>
      <c r="I78" s="6" t="s">
        <v>98</v>
      </c>
      <c r="J78" s="7">
        <v>127363.40999999997</v>
      </c>
      <c r="K78" s="7">
        <v>14545.32</v>
      </c>
      <c r="L78" s="7">
        <v>0</v>
      </c>
      <c r="M78" s="7">
        <v>0</v>
      </c>
      <c r="N78" s="7">
        <v>0</v>
      </c>
      <c r="P78" s="13">
        <v>-127363.40999999997</v>
      </c>
      <c r="Q78" s="5">
        <v>-100</v>
      </c>
    </row>
    <row r="79" spans="1:63" ht="12" thickBot="1" x14ac:dyDescent="0.25">
      <c r="A79" s="15">
        <v>85</v>
      </c>
      <c r="B79" s="15">
        <v>1</v>
      </c>
      <c r="C79" s="15">
        <v>4</v>
      </c>
      <c r="D79" s="15">
        <v>6</v>
      </c>
      <c r="E79" s="15" t="s">
        <v>120</v>
      </c>
      <c r="F79" s="2" t="s">
        <v>119</v>
      </c>
      <c r="G79" s="2" t="s">
        <v>85</v>
      </c>
      <c r="I79" s="8" t="s">
        <v>99</v>
      </c>
      <c r="J79" s="9">
        <v>-78251.669999999984</v>
      </c>
      <c r="K79" s="9">
        <v>-257199.42000000004</v>
      </c>
      <c r="L79" s="9">
        <v>0</v>
      </c>
      <c r="M79" s="9">
        <v>0</v>
      </c>
      <c r="N79" s="9">
        <v>0</v>
      </c>
      <c r="P79" s="13">
        <v>78251.669999999984</v>
      </c>
      <c r="Q79" s="5">
        <v>-100</v>
      </c>
    </row>
    <row r="80" spans="1:63" x14ac:dyDescent="0.2">
      <c r="A80" s="15">
        <v>86</v>
      </c>
      <c r="B80" s="15">
        <v>1</v>
      </c>
      <c r="C80" s="15">
        <v>4</v>
      </c>
      <c r="D80" s="15">
        <v>6</v>
      </c>
      <c r="E80" s="15" t="s">
        <v>120</v>
      </c>
      <c r="F80" s="2" t="s">
        <v>119</v>
      </c>
      <c r="G80" s="2" t="s">
        <v>85</v>
      </c>
      <c r="I80" s="2" t="s">
        <v>100</v>
      </c>
      <c r="J80" s="4">
        <v>335451.08999999997</v>
      </c>
      <c r="K80" s="4">
        <v>257199.42</v>
      </c>
      <c r="L80" s="4">
        <v>0</v>
      </c>
      <c r="M80" s="4">
        <v>0</v>
      </c>
      <c r="N80" s="4">
        <v>0</v>
      </c>
      <c r="P80" s="13">
        <v>-335451.08999999997</v>
      </c>
      <c r="Q80" s="5">
        <v>-100</v>
      </c>
      <c r="R80" s="5">
        <v>683.03645930687856</v>
      </c>
      <c r="S80" s="5" t="e">
        <v>#DIV/0!</v>
      </c>
    </row>
    <row r="81" spans="1:63" x14ac:dyDescent="0.2">
      <c r="A81" s="15">
        <v>87</v>
      </c>
      <c r="B81" s="15">
        <v>1</v>
      </c>
      <c r="C81" s="15">
        <v>4</v>
      </c>
      <c r="D81" s="15">
        <v>6</v>
      </c>
      <c r="E81" s="15" t="s">
        <v>120</v>
      </c>
      <c r="F81" s="2" t="s">
        <v>119</v>
      </c>
      <c r="G81" s="2" t="s">
        <v>85</v>
      </c>
      <c r="I81" s="6" t="s">
        <v>101</v>
      </c>
      <c r="J81" s="7">
        <v>257199.42</v>
      </c>
      <c r="K81" s="7">
        <v>0</v>
      </c>
      <c r="L81" s="7">
        <v>0</v>
      </c>
      <c r="M81" s="7">
        <v>0</v>
      </c>
      <c r="N81" s="7">
        <v>0</v>
      </c>
      <c r="P81" s="13">
        <v>-257199.42</v>
      </c>
      <c r="Q81" s="5">
        <v>-100</v>
      </c>
      <c r="R81" s="5">
        <v>201.94137390008643</v>
      </c>
      <c r="S81" s="5" t="e">
        <v>#DIV/0!</v>
      </c>
      <c r="AA81" s="43">
        <v>-4.9111740000000001E-2</v>
      </c>
      <c r="AB81" s="43">
        <v>-0.12736340999999998</v>
      </c>
      <c r="AC81" s="43">
        <v>-0.33545108999999995</v>
      </c>
      <c r="AD81" s="43">
        <v>-0.25719942000000001</v>
      </c>
      <c r="AE81" s="5">
        <v>-100</v>
      </c>
      <c r="AF81" s="5">
        <v>-100</v>
      </c>
      <c r="AG81" s="5">
        <v>-100</v>
      </c>
      <c r="AH81" s="5">
        <v>-100</v>
      </c>
      <c r="AI81" s="5">
        <v>263.38105269009367</v>
      </c>
      <c r="AJ81" s="5" t="e">
        <v>#DIV/0!</v>
      </c>
      <c r="AK81" s="5">
        <v>201.94137390008643</v>
      </c>
      <c r="AL81" s="5" t="e">
        <v>#DIV/0!</v>
      </c>
      <c r="AM81" s="13">
        <f t="shared" ref="AM81:AQ81" si="188">J77</f>
        <v>49111.74</v>
      </c>
      <c r="AN81" s="13">
        <f t="shared" si="188"/>
        <v>-242654.10000000003</v>
      </c>
      <c r="AO81" s="13">
        <f t="shared" si="188"/>
        <v>0</v>
      </c>
      <c r="AP81" s="13">
        <f t="shared" si="188"/>
        <v>0</v>
      </c>
      <c r="AQ81" s="13">
        <f t="shared" si="188"/>
        <v>0</v>
      </c>
      <c r="AR81" s="13">
        <f t="shared" ref="AR81:AV81" si="189">J78</f>
        <v>127363.40999999997</v>
      </c>
      <c r="AS81" s="13">
        <f t="shared" si="189"/>
        <v>14545.32</v>
      </c>
      <c r="AT81" s="13">
        <f t="shared" si="189"/>
        <v>0</v>
      </c>
      <c r="AU81" s="13">
        <f t="shared" si="189"/>
        <v>0</v>
      </c>
      <c r="AV81" s="13">
        <f t="shared" si="189"/>
        <v>0</v>
      </c>
      <c r="AW81" s="13">
        <f t="shared" ref="AW81" si="190">J80</f>
        <v>335451.08999999997</v>
      </c>
      <c r="AX81" s="13">
        <f t="shared" ref="AX81" si="191">K80</f>
        <v>257199.42</v>
      </c>
      <c r="AY81" s="13">
        <f t="shared" ref="AY81" si="192">L80</f>
        <v>0</v>
      </c>
      <c r="AZ81" s="13">
        <f t="shared" ref="AZ81" si="193">M80</f>
        <v>0</v>
      </c>
      <c r="BA81" s="13">
        <f t="shared" ref="BA81" si="194">N80</f>
        <v>0</v>
      </c>
      <c r="BB81" s="13">
        <f t="shared" ref="BB81" si="195">J81</f>
        <v>257199.42</v>
      </c>
      <c r="BC81" s="13">
        <f t="shared" ref="BC81" si="196">K81</f>
        <v>0</v>
      </c>
      <c r="BD81" s="13">
        <f t="shared" ref="BD81" si="197">L81</f>
        <v>0</v>
      </c>
      <c r="BE81" s="13">
        <f t="shared" ref="BE81" si="198">M81</f>
        <v>0</v>
      </c>
      <c r="BF81" s="13">
        <f t="shared" ref="BF81" si="199">N81</f>
        <v>0</v>
      </c>
      <c r="BG81" s="13">
        <f t="shared" ref="BG81" si="200">AM81-AR81</f>
        <v>-78251.669999999984</v>
      </c>
      <c r="BH81" s="13">
        <f t="shared" ref="BH81" si="201">AN81-AS81</f>
        <v>-257199.42000000004</v>
      </c>
      <c r="BI81" s="13">
        <f t="shared" ref="BI81" si="202">AO81-AT81</f>
        <v>0</v>
      </c>
      <c r="BJ81" s="13">
        <f t="shared" ref="BJ81" si="203">AP81-AU81</f>
        <v>0</v>
      </c>
      <c r="BK81" s="13">
        <f t="shared" ref="BK81" si="204">AQ81-AV81</f>
        <v>0</v>
      </c>
    </row>
    <row r="82" spans="1:63" x14ac:dyDescent="0.2">
      <c r="A82" s="15">
        <v>88</v>
      </c>
      <c r="B82" s="15">
        <v>1</v>
      </c>
      <c r="C82" s="15">
        <v>4</v>
      </c>
      <c r="D82" s="15">
        <v>7</v>
      </c>
      <c r="E82" s="15" t="s">
        <v>120</v>
      </c>
      <c r="F82" s="2" t="s">
        <v>119</v>
      </c>
      <c r="G82" s="2" t="s">
        <v>43</v>
      </c>
      <c r="H82" s="2" t="s">
        <v>43</v>
      </c>
      <c r="J82" s="3"/>
      <c r="K82" s="4"/>
      <c r="L82" s="4"/>
      <c r="M82" s="4"/>
      <c r="N82" s="4"/>
      <c r="P82" s="13">
        <v>0</v>
      </c>
      <c r="Q82" s="5"/>
    </row>
    <row r="83" spans="1:63" x14ac:dyDescent="0.2">
      <c r="A83" s="15">
        <v>89</v>
      </c>
      <c r="B83" s="15">
        <v>1</v>
      </c>
      <c r="C83" s="15">
        <v>4</v>
      </c>
      <c r="D83" s="15">
        <v>7</v>
      </c>
      <c r="E83" s="15" t="s">
        <v>120</v>
      </c>
      <c r="F83" s="2" t="s">
        <v>119</v>
      </c>
      <c r="G83" s="2" t="s">
        <v>43</v>
      </c>
      <c r="I83" s="2" t="s">
        <v>0</v>
      </c>
      <c r="J83" s="4">
        <v>0</v>
      </c>
      <c r="K83" s="4">
        <v>0</v>
      </c>
      <c r="L83" s="4">
        <v>0</v>
      </c>
      <c r="M83" s="4">
        <v>734112.38</v>
      </c>
      <c r="N83" s="4">
        <v>932596.34</v>
      </c>
      <c r="P83" s="13">
        <v>932596.34</v>
      </c>
      <c r="Q83" s="5"/>
    </row>
    <row r="84" spans="1:63" x14ac:dyDescent="0.2">
      <c r="A84" s="15">
        <v>90</v>
      </c>
      <c r="B84" s="15">
        <v>1</v>
      </c>
      <c r="C84" s="15">
        <v>4</v>
      </c>
      <c r="D84" s="15">
        <v>7</v>
      </c>
      <c r="E84" s="15" t="s">
        <v>120</v>
      </c>
      <c r="F84" s="2" t="s">
        <v>119</v>
      </c>
      <c r="G84" s="2" t="s">
        <v>43</v>
      </c>
      <c r="I84" s="6" t="s">
        <v>98</v>
      </c>
      <c r="J84" s="7">
        <v>0</v>
      </c>
      <c r="K84" s="7">
        <v>0</v>
      </c>
      <c r="L84" s="7">
        <v>0</v>
      </c>
      <c r="M84" s="7">
        <v>183462.96</v>
      </c>
      <c r="N84" s="7">
        <v>1013112.7600000002</v>
      </c>
      <c r="P84" s="13">
        <v>1013112.7600000002</v>
      </c>
      <c r="Q84" s="5"/>
    </row>
    <row r="85" spans="1:63" ht="12" thickBot="1" x14ac:dyDescent="0.25">
      <c r="A85" s="15">
        <v>91</v>
      </c>
      <c r="B85" s="15">
        <v>1</v>
      </c>
      <c r="C85" s="15">
        <v>4</v>
      </c>
      <c r="D85" s="15">
        <v>7</v>
      </c>
      <c r="E85" s="15" t="s">
        <v>120</v>
      </c>
      <c r="F85" s="2" t="s">
        <v>119</v>
      </c>
      <c r="G85" s="2" t="s">
        <v>43</v>
      </c>
      <c r="I85" s="8" t="s">
        <v>99</v>
      </c>
      <c r="J85" s="9">
        <v>0</v>
      </c>
      <c r="K85" s="9">
        <v>0</v>
      </c>
      <c r="L85" s="9">
        <v>0</v>
      </c>
      <c r="M85" s="9">
        <v>550649.42000000004</v>
      </c>
      <c r="N85" s="9">
        <v>-80516.420000000275</v>
      </c>
      <c r="P85" s="13">
        <v>-80516.420000000275</v>
      </c>
      <c r="Q85" s="5"/>
    </row>
    <row r="86" spans="1:63" x14ac:dyDescent="0.2">
      <c r="A86" s="15">
        <v>92</v>
      </c>
      <c r="B86" s="15">
        <v>1</v>
      </c>
      <c r="C86" s="15">
        <v>4</v>
      </c>
      <c r="D86" s="15">
        <v>7</v>
      </c>
      <c r="E86" s="15" t="s">
        <v>120</v>
      </c>
      <c r="F86" s="2" t="s">
        <v>119</v>
      </c>
      <c r="G86" s="2" t="s">
        <v>43</v>
      </c>
      <c r="I86" s="2" t="s">
        <v>100</v>
      </c>
      <c r="J86" s="4">
        <v>0</v>
      </c>
      <c r="K86" s="4">
        <v>0</v>
      </c>
      <c r="L86" s="4">
        <v>0</v>
      </c>
      <c r="M86" s="4">
        <v>0</v>
      </c>
      <c r="N86" s="4">
        <v>550649.42000000004</v>
      </c>
      <c r="P86" s="13">
        <v>550649.42000000004</v>
      </c>
      <c r="Q86" s="5"/>
      <c r="R86" s="5" t="e">
        <v>#DIV/0!</v>
      </c>
      <c r="S86" s="5">
        <v>59.044776006734068</v>
      </c>
    </row>
    <row r="87" spans="1:63" x14ac:dyDescent="0.2">
      <c r="A87" s="15">
        <v>93</v>
      </c>
      <c r="B87" s="15">
        <v>1</v>
      </c>
      <c r="C87" s="15">
        <v>4</v>
      </c>
      <c r="D87" s="15">
        <v>7</v>
      </c>
      <c r="E87" s="15" t="s">
        <v>120</v>
      </c>
      <c r="F87" s="2" t="s">
        <v>119</v>
      </c>
      <c r="G87" s="2" t="s">
        <v>43</v>
      </c>
      <c r="I87" s="6" t="s">
        <v>101</v>
      </c>
      <c r="J87" s="7">
        <v>0</v>
      </c>
      <c r="K87" s="7">
        <v>0</v>
      </c>
      <c r="L87" s="7">
        <v>0</v>
      </c>
      <c r="M87" s="7">
        <v>550649.42000000004</v>
      </c>
      <c r="N87" s="7">
        <v>470133</v>
      </c>
      <c r="P87" s="13">
        <v>470133</v>
      </c>
      <c r="Q87" s="5"/>
      <c r="R87" s="5" t="e">
        <v>#DIV/0!</v>
      </c>
      <c r="S87" s="5">
        <v>46.40480493010471</v>
      </c>
      <c r="U87" s="2">
        <v>0.16</v>
      </c>
      <c r="AA87" s="43">
        <v>0.93259633999999991</v>
      </c>
      <c r="AB87" s="43">
        <v>1.0131127600000003</v>
      </c>
      <c r="AC87" s="43">
        <v>0.55064942000000006</v>
      </c>
      <c r="AD87" s="43">
        <v>0.47013300000000002</v>
      </c>
      <c r="AE87" s="5" t="e">
        <v>#DIV/0!</v>
      </c>
      <c r="AF87" s="5" t="e">
        <v>#DIV/0!</v>
      </c>
      <c r="AG87" s="5" t="e">
        <v>#DIV/0!</v>
      </c>
      <c r="AH87" s="5" t="e">
        <v>#DIV/0!</v>
      </c>
      <c r="AI87" s="5" t="e">
        <v>#DIV/0!</v>
      </c>
      <c r="AJ87" s="5">
        <v>54.352234197504323</v>
      </c>
      <c r="AK87" s="5" t="e">
        <v>#DIV/0!</v>
      </c>
      <c r="AL87" s="5">
        <v>46.40480493010471</v>
      </c>
      <c r="AM87" s="13">
        <f t="shared" ref="AM87:AQ87" si="205">J83</f>
        <v>0</v>
      </c>
      <c r="AN87" s="13">
        <f t="shared" si="205"/>
        <v>0</v>
      </c>
      <c r="AO87" s="13">
        <f t="shared" si="205"/>
        <v>0</v>
      </c>
      <c r="AP87" s="13">
        <f t="shared" si="205"/>
        <v>734112.38</v>
      </c>
      <c r="AQ87" s="13">
        <f t="shared" si="205"/>
        <v>932596.34</v>
      </c>
      <c r="AR87" s="13">
        <f t="shared" ref="AR87:AV87" si="206">J84</f>
        <v>0</v>
      </c>
      <c r="AS87" s="13">
        <f t="shared" si="206"/>
        <v>0</v>
      </c>
      <c r="AT87" s="13">
        <f t="shared" si="206"/>
        <v>0</v>
      </c>
      <c r="AU87" s="13">
        <f t="shared" si="206"/>
        <v>183462.96</v>
      </c>
      <c r="AV87" s="13">
        <f t="shared" si="206"/>
        <v>1013112.7600000002</v>
      </c>
      <c r="AW87" s="13">
        <f t="shared" ref="AW87" si="207">J86</f>
        <v>0</v>
      </c>
      <c r="AX87" s="13">
        <f t="shared" ref="AX87" si="208">K86</f>
        <v>0</v>
      </c>
      <c r="AY87" s="13">
        <f t="shared" ref="AY87" si="209">L86</f>
        <v>0</v>
      </c>
      <c r="AZ87" s="13">
        <f t="shared" ref="AZ87" si="210">M86</f>
        <v>0</v>
      </c>
      <c r="BA87" s="13">
        <f t="shared" ref="BA87" si="211">N86</f>
        <v>550649.42000000004</v>
      </c>
      <c r="BB87" s="13">
        <f t="shared" ref="BB87" si="212">J87</f>
        <v>0</v>
      </c>
      <c r="BC87" s="13">
        <f t="shared" ref="BC87" si="213">K87</f>
        <v>0</v>
      </c>
      <c r="BD87" s="13">
        <f t="shared" ref="BD87" si="214">L87</f>
        <v>0</v>
      </c>
      <c r="BE87" s="13">
        <f t="shared" ref="BE87" si="215">M87</f>
        <v>550649.42000000004</v>
      </c>
      <c r="BF87" s="13">
        <f t="shared" ref="BF87" si="216">N87</f>
        <v>470133</v>
      </c>
      <c r="BG87" s="13">
        <f t="shared" ref="BG87" si="217">AM87-AR87</f>
        <v>0</v>
      </c>
      <c r="BH87" s="13">
        <f t="shared" ref="BH87" si="218">AN87-AS87</f>
        <v>0</v>
      </c>
      <c r="BI87" s="13">
        <f t="shared" ref="BI87" si="219">AO87-AT87</f>
        <v>0</v>
      </c>
      <c r="BJ87" s="13">
        <f t="shared" ref="BJ87" si="220">AP87-AU87</f>
        <v>550649.42000000004</v>
      </c>
      <c r="BK87" s="13">
        <f t="shared" ref="BK87" si="221">AQ87-AV87</f>
        <v>-80516.420000000275</v>
      </c>
    </row>
    <row r="88" spans="1:63" x14ac:dyDescent="0.2">
      <c r="A88" s="15">
        <v>94</v>
      </c>
      <c r="B88" s="15">
        <v>1</v>
      </c>
      <c r="C88" s="15">
        <v>4</v>
      </c>
      <c r="D88" s="15">
        <v>8</v>
      </c>
      <c r="E88" s="15" t="s">
        <v>120</v>
      </c>
      <c r="F88" s="2" t="s">
        <v>119</v>
      </c>
      <c r="G88" s="2" t="s">
        <v>44</v>
      </c>
      <c r="H88" s="2" t="s">
        <v>44</v>
      </c>
      <c r="J88" s="3"/>
      <c r="K88" s="4"/>
      <c r="L88" s="4"/>
      <c r="M88" s="4"/>
      <c r="N88" s="4"/>
      <c r="P88" s="13">
        <v>0</v>
      </c>
      <c r="Q88" s="5"/>
    </row>
    <row r="89" spans="1:63" x14ac:dyDescent="0.2">
      <c r="A89" s="15">
        <v>95</v>
      </c>
      <c r="B89" s="15">
        <v>1</v>
      </c>
      <c r="C89" s="15">
        <v>4</v>
      </c>
      <c r="D89" s="15">
        <v>8</v>
      </c>
      <c r="E89" s="15" t="s">
        <v>120</v>
      </c>
      <c r="F89" s="2" t="s">
        <v>119</v>
      </c>
      <c r="G89" s="2" t="s">
        <v>44</v>
      </c>
      <c r="I89" s="2" t="s">
        <v>0</v>
      </c>
      <c r="J89" s="4">
        <v>9577802.4199999999</v>
      </c>
      <c r="K89" s="4">
        <v>6492599.8100000015</v>
      </c>
      <c r="L89" s="4">
        <v>6488432.4099999992</v>
      </c>
      <c r="M89" s="4">
        <v>5777894.1700000009</v>
      </c>
      <c r="N89" s="4">
        <v>5902426.5</v>
      </c>
      <c r="P89" s="13">
        <v>-3675375.92</v>
      </c>
      <c r="Q89" s="5">
        <v>-38.373895793937251</v>
      </c>
    </row>
    <row r="90" spans="1:63" x14ac:dyDescent="0.2">
      <c r="A90" s="15">
        <v>96</v>
      </c>
      <c r="B90" s="15">
        <v>1</v>
      </c>
      <c r="C90" s="15">
        <v>4</v>
      </c>
      <c r="D90" s="15">
        <v>8</v>
      </c>
      <c r="E90" s="15" t="s">
        <v>120</v>
      </c>
      <c r="F90" s="2" t="s">
        <v>119</v>
      </c>
      <c r="G90" s="2" t="s">
        <v>44</v>
      </c>
      <c r="I90" s="6" t="s">
        <v>98</v>
      </c>
      <c r="J90" s="7">
        <v>9068627.3199999984</v>
      </c>
      <c r="K90" s="7">
        <v>6039196.0399999982</v>
      </c>
      <c r="L90" s="7">
        <v>5434058.129999999</v>
      </c>
      <c r="M90" s="7">
        <v>5581453.5499999961</v>
      </c>
      <c r="N90" s="7">
        <v>6211723.3400000017</v>
      </c>
      <c r="P90" s="13">
        <v>-2856903.9799999967</v>
      </c>
      <c r="Q90" s="5">
        <v>-31.503157856088826</v>
      </c>
    </row>
    <row r="91" spans="1:63" ht="12" thickBot="1" x14ac:dyDescent="0.25">
      <c r="A91" s="15">
        <v>97</v>
      </c>
      <c r="B91" s="15">
        <v>1</v>
      </c>
      <c r="C91" s="15">
        <v>4</v>
      </c>
      <c r="D91" s="15">
        <v>8</v>
      </c>
      <c r="E91" s="15" t="s">
        <v>120</v>
      </c>
      <c r="F91" s="2" t="s">
        <v>119</v>
      </c>
      <c r="G91" s="2" t="s">
        <v>44</v>
      </c>
      <c r="I91" s="8" t="s">
        <v>99</v>
      </c>
      <c r="J91" s="9">
        <v>509175.10000000149</v>
      </c>
      <c r="K91" s="9">
        <v>453403.77000000328</v>
      </c>
      <c r="L91" s="9">
        <v>1054374.2800000003</v>
      </c>
      <c r="M91" s="9">
        <v>196440.62000000477</v>
      </c>
      <c r="N91" s="9">
        <v>-309296.84000000171</v>
      </c>
      <c r="P91" s="13">
        <v>-818471.9400000032</v>
      </c>
      <c r="Q91" s="5">
        <v>-160.74469077533462</v>
      </c>
    </row>
    <row r="92" spans="1:63" x14ac:dyDescent="0.2">
      <c r="A92" s="15">
        <v>98</v>
      </c>
      <c r="B92" s="15">
        <v>1</v>
      </c>
      <c r="C92" s="15">
        <v>4</v>
      </c>
      <c r="D92" s="15">
        <v>8</v>
      </c>
      <c r="E92" s="15" t="s">
        <v>120</v>
      </c>
      <c r="F92" s="2" t="s">
        <v>119</v>
      </c>
      <c r="G92" s="2" t="s">
        <v>44</v>
      </c>
      <c r="I92" s="2" t="s">
        <v>100</v>
      </c>
      <c r="J92" s="4">
        <v>586413.82999999868</v>
      </c>
      <c r="K92" s="4">
        <v>1095588.9300000002</v>
      </c>
      <c r="L92" s="4">
        <v>1548992.7000000007</v>
      </c>
      <c r="M92" s="4">
        <v>2603366.9800000014</v>
      </c>
      <c r="N92" s="4">
        <v>2799807.6</v>
      </c>
      <c r="P92" s="13">
        <v>2213393.7700000014</v>
      </c>
      <c r="Q92" s="5">
        <v>377.44569734994246</v>
      </c>
      <c r="R92" s="5">
        <v>6.1226344445722933</v>
      </c>
      <c r="S92" s="5">
        <v>47.434857511567493</v>
      </c>
    </row>
    <row r="93" spans="1:63" x14ac:dyDescent="0.2">
      <c r="A93" s="15">
        <v>99</v>
      </c>
      <c r="B93" s="15">
        <v>1</v>
      </c>
      <c r="C93" s="15">
        <v>4</v>
      </c>
      <c r="D93" s="15">
        <v>8</v>
      </c>
      <c r="E93" s="15" t="s">
        <v>120</v>
      </c>
      <c r="F93" s="2" t="s">
        <v>119</v>
      </c>
      <c r="G93" s="2" t="s">
        <v>44</v>
      </c>
      <c r="I93" s="6" t="s">
        <v>101</v>
      </c>
      <c r="J93" s="7">
        <v>1095588.9300000002</v>
      </c>
      <c r="K93" s="7">
        <v>1548992.7000000007</v>
      </c>
      <c r="L93" s="7">
        <v>2603366.9800000014</v>
      </c>
      <c r="M93" s="7">
        <v>2799807.6</v>
      </c>
      <c r="N93" s="7">
        <v>2490510.7600000002</v>
      </c>
      <c r="P93" s="13">
        <v>1394921.83</v>
      </c>
      <c r="Q93" s="5">
        <v>127.32164334665192</v>
      </c>
      <c r="R93" s="5">
        <v>12.081088916111732</v>
      </c>
      <c r="S93" s="5">
        <v>40.093716730146575</v>
      </c>
      <c r="U93" s="2">
        <v>1.78</v>
      </c>
      <c r="AA93" s="43">
        <v>-3.67537592</v>
      </c>
      <c r="AB93" s="43">
        <v>-2.8569039799999967</v>
      </c>
      <c r="AC93" s="43">
        <v>2.2133937700000015</v>
      </c>
      <c r="AD93" s="43">
        <v>1.3949218300000001</v>
      </c>
      <c r="AE93" s="5">
        <v>-38.373895793937251</v>
      </c>
      <c r="AF93" s="5">
        <v>-31.503157856088826</v>
      </c>
      <c r="AG93" s="5">
        <v>377.44569734994246</v>
      </c>
      <c r="AH93" s="5">
        <v>127.32164334665192</v>
      </c>
      <c r="AI93" s="5">
        <v>6.4664012458282256</v>
      </c>
      <c r="AJ93" s="5">
        <v>45.072960380749976</v>
      </c>
      <c r="AK93" s="5">
        <v>12.081088916111732</v>
      </c>
      <c r="AL93" s="5">
        <v>40.093716730146575</v>
      </c>
      <c r="AM93" s="13">
        <f t="shared" ref="AM93:AQ93" si="222">J89</f>
        <v>9577802.4199999999</v>
      </c>
      <c r="AN93" s="13">
        <f t="shared" si="222"/>
        <v>6492599.8100000015</v>
      </c>
      <c r="AO93" s="13">
        <f t="shared" si="222"/>
        <v>6488432.4099999992</v>
      </c>
      <c r="AP93" s="13">
        <f t="shared" si="222"/>
        <v>5777894.1700000009</v>
      </c>
      <c r="AQ93" s="13">
        <f t="shared" si="222"/>
        <v>5902426.5</v>
      </c>
      <c r="AR93" s="13">
        <f t="shared" ref="AR93:AV93" si="223">J90</f>
        <v>9068627.3199999984</v>
      </c>
      <c r="AS93" s="13">
        <f t="shared" si="223"/>
        <v>6039196.0399999982</v>
      </c>
      <c r="AT93" s="13">
        <f t="shared" si="223"/>
        <v>5434058.129999999</v>
      </c>
      <c r="AU93" s="13">
        <f t="shared" si="223"/>
        <v>5581453.5499999961</v>
      </c>
      <c r="AV93" s="13">
        <f t="shared" si="223"/>
        <v>6211723.3400000017</v>
      </c>
      <c r="AW93" s="13">
        <f t="shared" ref="AW93" si="224">J92</f>
        <v>586413.82999999868</v>
      </c>
      <c r="AX93" s="13">
        <f t="shared" ref="AX93" si="225">K92</f>
        <v>1095588.9300000002</v>
      </c>
      <c r="AY93" s="13">
        <f t="shared" ref="AY93" si="226">L92</f>
        <v>1548992.7000000007</v>
      </c>
      <c r="AZ93" s="13">
        <f t="shared" ref="AZ93" si="227">M92</f>
        <v>2603366.9800000014</v>
      </c>
      <c r="BA93" s="13">
        <f t="shared" ref="BA93" si="228">N92</f>
        <v>2799807.6</v>
      </c>
      <c r="BB93" s="13">
        <f t="shared" ref="BB93" si="229">J93</f>
        <v>1095588.9300000002</v>
      </c>
      <c r="BC93" s="13">
        <f t="shared" ref="BC93" si="230">K93</f>
        <v>1548992.7000000007</v>
      </c>
      <c r="BD93" s="13">
        <f t="shared" ref="BD93" si="231">L93</f>
        <v>2603366.9800000014</v>
      </c>
      <c r="BE93" s="13">
        <f t="shared" ref="BE93" si="232">M93</f>
        <v>2799807.6</v>
      </c>
      <c r="BF93" s="13">
        <f t="shared" ref="BF93" si="233">N93</f>
        <v>2490510.7600000002</v>
      </c>
      <c r="BG93" s="13">
        <f t="shared" ref="BG93" si="234">AM93-AR93</f>
        <v>509175.10000000149</v>
      </c>
      <c r="BH93" s="13">
        <f t="shared" ref="BH93" si="235">AN93-AS93</f>
        <v>453403.77000000328</v>
      </c>
      <c r="BI93" s="13">
        <f t="shared" ref="BI93" si="236">AO93-AT93</f>
        <v>1054374.2800000003</v>
      </c>
      <c r="BJ93" s="13">
        <f t="shared" ref="BJ93" si="237">AP93-AU93</f>
        <v>196440.62000000477</v>
      </c>
      <c r="BK93" s="13">
        <f t="shared" ref="BK93" si="238">AQ93-AV93</f>
        <v>-309296.84000000171</v>
      </c>
    </row>
    <row r="94" spans="1:63" x14ac:dyDescent="0.2">
      <c r="A94" s="15">
        <v>100</v>
      </c>
      <c r="B94" s="15">
        <v>1</v>
      </c>
      <c r="C94" s="15">
        <v>4</v>
      </c>
      <c r="D94" s="15">
        <v>9</v>
      </c>
      <c r="E94" s="15" t="s">
        <v>120</v>
      </c>
      <c r="F94" s="2" t="s">
        <v>119</v>
      </c>
      <c r="G94" s="2" t="s">
        <v>40</v>
      </c>
      <c r="H94" s="2" t="s">
        <v>40</v>
      </c>
      <c r="J94" s="3"/>
      <c r="K94" s="4"/>
      <c r="L94" s="4"/>
      <c r="M94" s="4"/>
      <c r="N94" s="4"/>
      <c r="P94" s="13">
        <v>0</v>
      </c>
      <c r="Q94" s="5"/>
    </row>
    <row r="95" spans="1:63" x14ac:dyDescent="0.2">
      <c r="A95" s="15">
        <v>101</v>
      </c>
      <c r="B95" s="15">
        <v>1</v>
      </c>
      <c r="C95" s="15">
        <v>4</v>
      </c>
      <c r="D95" s="15">
        <v>9</v>
      </c>
      <c r="E95" s="15" t="s">
        <v>120</v>
      </c>
      <c r="F95" s="2" t="s">
        <v>119</v>
      </c>
      <c r="G95" s="2" t="s">
        <v>40</v>
      </c>
      <c r="I95" s="2" t="s">
        <v>0</v>
      </c>
      <c r="J95" s="4">
        <v>3638645.23</v>
      </c>
      <c r="K95" s="4">
        <v>5531999.5</v>
      </c>
      <c r="L95" s="4">
        <v>3541644.08</v>
      </c>
      <c r="M95" s="4">
        <v>1855480.5599999998</v>
      </c>
      <c r="N95" s="4">
        <v>3864364.2800000003</v>
      </c>
      <c r="P95" s="13">
        <v>225719.05000000028</v>
      </c>
      <c r="Q95" s="5">
        <v>6.2033816360821836</v>
      </c>
    </row>
    <row r="96" spans="1:63" x14ac:dyDescent="0.2">
      <c r="A96" s="15">
        <v>102</v>
      </c>
      <c r="B96" s="15">
        <v>1</v>
      </c>
      <c r="C96" s="15">
        <v>4</v>
      </c>
      <c r="D96" s="15">
        <v>9</v>
      </c>
      <c r="E96" s="15" t="s">
        <v>120</v>
      </c>
      <c r="F96" s="2" t="s">
        <v>119</v>
      </c>
      <c r="G96" s="2" t="s">
        <v>40</v>
      </c>
      <c r="I96" s="6" t="s">
        <v>98</v>
      </c>
      <c r="J96" s="7">
        <v>4037006.2699999986</v>
      </c>
      <c r="K96" s="7">
        <v>3719309.16</v>
      </c>
      <c r="L96" s="7">
        <v>3506657.4800000014</v>
      </c>
      <c r="M96" s="7">
        <v>1666230.7999999998</v>
      </c>
      <c r="N96" s="7">
        <v>4329201.2200000007</v>
      </c>
      <c r="P96" s="13">
        <v>292194.95000000205</v>
      </c>
      <c r="Q96" s="5">
        <v>7.2379117211527788</v>
      </c>
    </row>
    <row r="97" spans="1:63" ht="12" thickBot="1" x14ac:dyDescent="0.25">
      <c r="A97" s="15">
        <v>103</v>
      </c>
      <c r="B97" s="15">
        <v>1</v>
      </c>
      <c r="C97" s="15">
        <v>4</v>
      </c>
      <c r="D97" s="15">
        <v>9</v>
      </c>
      <c r="E97" s="15" t="s">
        <v>120</v>
      </c>
      <c r="F97" s="2" t="s">
        <v>119</v>
      </c>
      <c r="G97" s="2" t="s">
        <v>40</v>
      </c>
      <c r="I97" s="8" t="s">
        <v>99</v>
      </c>
      <c r="J97" s="9">
        <v>-398361.03999999864</v>
      </c>
      <c r="K97" s="9">
        <v>1812690.3399999999</v>
      </c>
      <c r="L97" s="9">
        <v>34986.599999998696</v>
      </c>
      <c r="M97" s="9">
        <v>189249.76</v>
      </c>
      <c r="N97" s="9">
        <v>-464836.94000000041</v>
      </c>
      <c r="P97" s="13">
        <v>-66475.90000000177</v>
      </c>
      <c r="Q97" s="5">
        <v>16.687349746853265</v>
      </c>
    </row>
    <row r="98" spans="1:63" x14ac:dyDescent="0.2">
      <c r="A98" s="15">
        <v>104</v>
      </c>
      <c r="B98" s="15">
        <v>1</v>
      </c>
      <c r="C98" s="15">
        <v>4</v>
      </c>
      <c r="D98" s="15">
        <v>9</v>
      </c>
      <c r="E98" s="15" t="s">
        <v>120</v>
      </c>
      <c r="F98" s="2" t="s">
        <v>119</v>
      </c>
      <c r="G98" s="2" t="s">
        <v>40</v>
      </c>
      <c r="I98" s="2" t="s">
        <v>100</v>
      </c>
      <c r="J98" s="4">
        <v>-1018289.1000000015</v>
      </c>
      <c r="K98" s="4">
        <v>-1416650.1400000001</v>
      </c>
      <c r="L98" s="4">
        <v>396040.2</v>
      </c>
      <c r="M98" s="4">
        <v>431026.8</v>
      </c>
      <c r="N98" s="4">
        <v>620276.56000000006</v>
      </c>
      <c r="P98" s="13">
        <v>1638565.6600000015</v>
      </c>
      <c r="Q98" s="5">
        <v>-160.91360105887404</v>
      </c>
      <c r="R98" s="5">
        <v>-27.98539114515436</v>
      </c>
      <c r="S98" s="5">
        <v>16.051192772126548</v>
      </c>
    </row>
    <row r="99" spans="1:63" x14ac:dyDescent="0.2">
      <c r="A99" s="15">
        <v>105</v>
      </c>
      <c r="B99" s="15">
        <v>1</v>
      </c>
      <c r="C99" s="15">
        <v>4</v>
      </c>
      <c r="D99" s="15">
        <v>9</v>
      </c>
      <c r="E99" s="15" t="s">
        <v>120</v>
      </c>
      <c r="F99" s="2" t="s">
        <v>119</v>
      </c>
      <c r="G99" s="2" t="s">
        <v>40</v>
      </c>
      <c r="I99" s="6" t="s">
        <v>101</v>
      </c>
      <c r="J99" s="7">
        <v>-1416650.1400000001</v>
      </c>
      <c r="K99" s="7">
        <v>396040.2</v>
      </c>
      <c r="L99" s="7">
        <v>431026.8</v>
      </c>
      <c r="M99" s="7">
        <v>620276.56000000006</v>
      </c>
      <c r="N99" s="7">
        <v>155439.61999999994</v>
      </c>
      <c r="P99" s="13">
        <v>1572089.76</v>
      </c>
      <c r="Q99" s="5">
        <v>-110.97233647257465</v>
      </c>
      <c r="R99" s="5">
        <v>-35.091601182972667</v>
      </c>
      <c r="S99" s="5">
        <v>3.590491919892786</v>
      </c>
      <c r="U99" s="2">
        <v>1.86</v>
      </c>
      <c r="AA99" s="43">
        <v>0.22571905000000028</v>
      </c>
      <c r="AB99" s="43">
        <v>0.29219495000000206</v>
      </c>
      <c r="AC99" s="43">
        <v>1.6385656600000016</v>
      </c>
      <c r="AD99" s="43">
        <v>1.5720897600000001</v>
      </c>
      <c r="AE99" s="5">
        <v>6.2033816360821836</v>
      </c>
      <c r="AF99" s="5">
        <v>7.2379117211527788</v>
      </c>
      <c r="AG99" s="5">
        <v>-160.91360105887404</v>
      </c>
      <c r="AH99" s="5">
        <v>-110.97233647257465</v>
      </c>
      <c r="AI99" s="5">
        <v>-25.223867190079986</v>
      </c>
      <c r="AJ99" s="5">
        <v>14.327736884450012</v>
      </c>
      <c r="AK99" s="5">
        <v>-35.091601182972667</v>
      </c>
      <c r="AL99" s="5">
        <v>3.590491919892786</v>
      </c>
      <c r="AM99" s="13">
        <f t="shared" ref="AM99:AQ99" si="239">J95</f>
        <v>3638645.23</v>
      </c>
      <c r="AN99" s="13">
        <f t="shared" si="239"/>
        <v>5531999.5</v>
      </c>
      <c r="AO99" s="13">
        <f t="shared" si="239"/>
        <v>3541644.08</v>
      </c>
      <c r="AP99" s="13">
        <f t="shared" si="239"/>
        <v>1855480.5599999998</v>
      </c>
      <c r="AQ99" s="13">
        <f t="shared" si="239"/>
        <v>3864364.2800000003</v>
      </c>
      <c r="AR99" s="13">
        <f t="shared" ref="AR99:AV99" si="240">J96</f>
        <v>4037006.2699999986</v>
      </c>
      <c r="AS99" s="13">
        <f t="shared" si="240"/>
        <v>3719309.16</v>
      </c>
      <c r="AT99" s="13">
        <f t="shared" si="240"/>
        <v>3506657.4800000014</v>
      </c>
      <c r="AU99" s="13">
        <f t="shared" si="240"/>
        <v>1666230.7999999998</v>
      </c>
      <c r="AV99" s="13">
        <f t="shared" si="240"/>
        <v>4329201.2200000007</v>
      </c>
      <c r="AW99" s="13">
        <f t="shared" ref="AW99" si="241">J98</f>
        <v>-1018289.1000000015</v>
      </c>
      <c r="AX99" s="13">
        <f t="shared" ref="AX99" si="242">K98</f>
        <v>-1416650.1400000001</v>
      </c>
      <c r="AY99" s="13">
        <f t="shared" ref="AY99" si="243">L98</f>
        <v>396040.2</v>
      </c>
      <c r="AZ99" s="13">
        <f t="shared" ref="AZ99" si="244">M98</f>
        <v>431026.8</v>
      </c>
      <c r="BA99" s="13">
        <f t="shared" ref="BA99" si="245">N98</f>
        <v>620276.56000000006</v>
      </c>
      <c r="BB99" s="13">
        <f t="shared" ref="BB99" si="246">J99</f>
        <v>-1416650.1400000001</v>
      </c>
      <c r="BC99" s="13">
        <f t="shared" ref="BC99" si="247">K99</f>
        <v>396040.2</v>
      </c>
      <c r="BD99" s="13">
        <f t="shared" ref="BD99" si="248">L99</f>
        <v>431026.8</v>
      </c>
      <c r="BE99" s="13">
        <f t="shared" ref="BE99" si="249">M99</f>
        <v>620276.56000000006</v>
      </c>
      <c r="BF99" s="13">
        <f t="shared" ref="BF99" si="250">N99</f>
        <v>155439.61999999994</v>
      </c>
      <c r="BG99" s="13">
        <f t="shared" ref="BG99" si="251">AM99-AR99</f>
        <v>-398361.03999999864</v>
      </c>
      <c r="BH99" s="13">
        <f t="shared" ref="BH99" si="252">AN99-AS99</f>
        <v>1812690.3399999999</v>
      </c>
      <c r="BI99" s="13">
        <f t="shared" ref="BI99" si="253">AO99-AT99</f>
        <v>34986.599999998696</v>
      </c>
      <c r="BJ99" s="13">
        <f t="shared" ref="BJ99" si="254">AP99-AU99</f>
        <v>189249.76</v>
      </c>
      <c r="BK99" s="13">
        <f t="shared" ref="BK99" si="255">AQ99-AV99</f>
        <v>-464836.94000000041</v>
      </c>
    </row>
    <row r="100" spans="1:63" x14ac:dyDescent="0.2">
      <c r="A100" s="15">
        <v>106</v>
      </c>
      <c r="B100" s="15">
        <v>1</v>
      </c>
      <c r="C100" s="15">
        <v>4</v>
      </c>
      <c r="D100" s="15">
        <v>10</v>
      </c>
      <c r="E100" s="15" t="s">
        <v>120</v>
      </c>
      <c r="F100" s="2" t="s">
        <v>119</v>
      </c>
      <c r="G100" s="2" t="s">
        <v>18</v>
      </c>
      <c r="H100" s="2" t="s">
        <v>18</v>
      </c>
      <c r="J100" s="3"/>
      <c r="K100" s="4"/>
      <c r="L100" s="4"/>
      <c r="M100" s="4"/>
      <c r="N100" s="4"/>
      <c r="P100" s="13">
        <v>0</v>
      </c>
      <c r="Q100" s="5"/>
    </row>
    <row r="101" spans="1:63" x14ac:dyDescent="0.2">
      <c r="A101" s="15">
        <v>107</v>
      </c>
      <c r="B101" s="15">
        <v>1</v>
      </c>
      <c r="C101" s="15">
        <v>4</v>
      </c>
      <c r="D101" s="15">
        <v>10</v>
      </c>
      <c r="E101" s="15" t="s">
        <v>120</v>
      </c>
      <c r="F101" s="2" t="s">
        <v>119</v>
      </c>
      <c r="G101" s="2" t="s">
        <v>18</v>
      </c>
      <c r="I101" s="2" t="s">
        <v>0</v>
      </c>
      <c r="J101" s="4">
        <v>209658907.60999998</v>
      </c>
      <c r="K101" s="4">
        <v>245570090.76999995</v>
      </c>
      <c r="L101" s="4">
        <v>25434429.050000008</v>
      </c>
      <c r="M101" s="4">
        <v>22846115.029999997</v>
      </c>
      <c r="N101" s="4">
        <v>21295995.409999996</v>
      </c>
      <c r="P101" s="13">
        <v>-188362912.19999999</v>
      </c>
      <c r="Q101" s="5">
        <v>-89.842551574477312</v>
      </c>
    </row>
    <row r="102" spans="1:63" x14ac:dyDescent="0.2">
      <c r="A102" s="15">
        <v>108</v>
      </c>
      <c r="B102" s="15">
        <v>1</v>
      </c>
      <c r="C102" s="15">
        <v>4</v>
      </c>
      <c r="D102" s="15">
        <v>10</v>
      </c>
      <c r="E102" s="15" t="s">
        <v>120</v>
      </c>
      <c r="F102" s="2" t="s">
        <v>119</v>
      </c>
      <c r="G102" s="2" t="s">
        <v>18</v>
      </c>
      <c r="I102" s="6" t="s">
        <v>98</v>
      </c>
      <c r="J102" s="7">
        <v>210752552.74000001</v>
      </c>
      <c r="K102" s="7">
        <v>245308500.69000003</v>
      </c>
      <c r="L102" s="7">
        <v>23422249.079999968</v>
      </c>
      <c r="M102" s="7">
        <v>18976463.599999994</v>
      </c>
      <c r="N102" s="7">
        <v>21846306.739999995</v>
      </c>
      <c r="P102" s="13">
        <v>-188906246</v>
      </c>
      <c r="Q102" s="5">
        <v>-89.634143712151754</v>
      </c>
    </row>
    <row r="103" spans="1:63" ht="12" thickBot="1" x14ac:dyDescent="0.25">
      <c r="A103" s="15">
        <v>109</v>
      </c>
      <c r="B103" s="15">
        <v>1</v>
      </c>
      <c r="C103" s="15">
        <v>4</v>
      </c>
      <c r="D103" s="15">
        <v>10</v>
      </c>
      <c r="E103" s="15" t="s">
        <v>120</v>
      </c>
      <c r="F103" s="2" t="s">
        <v>119</v>
      </c>
      <c r="G103" s="2" t="s">
        <v>18</v>
      </c>
      <c r="I103" s="8" t="s">
        <v>99</v>
      </c>
      <c r="J103" s="9">
        <v>-1093645.130000025</v>
      </c>
      <c r="K103" s="9">
        <v>261590.07999992371</v>
      </c>
      <c r="L103" s="9">
        <v>2012179.9700000398</v>
      </c>
      <c r="M103" s="9">
        <v>3869651.4300000034</v>
      </c>
      <c r="N103" s="9">
        <v>-550311.32999999821</v>
      </c>
      <c r="P103" s="13">
        <v>543333.80000002682</v>
      </c>
      <c r="Q103" s="5">
        <v>-49.680996613592058</v>
      </c>
    </row>
    <row r="104" spans="1:63" x14ac:dyDescent="0.2">
      <c r="A104" s="15">
        <v>110</v>
      </c>
      <c r="B104" s="15">
        <v>1</v>
      </c>
      <c r="C104" s="15">
        <v>4</v>
      </c>
      <c r="D104" s="15">
        <v>10</v>
      </c>
      <c r="E104" s="15" t="s">
        <v>120</v>
      </c>
      <c r="F104" s="2" t="s">
        <v>119</v>
      </c>
      <c r="G104" s="2" t="s">
        <v>18</v>
      </c>
      <c r="I104" s="2" t="s">
        <v>100</v>
      </c>
      <c r="J104" s="4">
        <v>4379413.7800000245</v>
      </c>
      <c r="K104" s="4">
        <v>3285768.6499999994</v>
      </c>
      <c r="L104" s="4">
        <v>3547358.7300000004</v>
      </c>
      <c r="M104" s="4">
        <v>5559538.7000000011</v>
      </c>
      <c r="N104" s="4">
        <v>9429189.700000003</v>
      </c>
      <c r="P104" s="13">
        <v>5049775.9199999785</v>
      </c>
      <c r="Q104" s="5">
        <v>115.30712039728637</v>
      </c>
      <c r="R104" s="5">
        <v>2.0888279109735959</v>
      </c>
      <c r="S104" s="5">
        <v>44.276820681377131</v>
      </c>
    </row>
    <row r="105" spans="1:63" x14ac:dyDescent="0.2">
      <c r="A105" s="15">
        <v>111</v>
      </c>
      <c r="B105" s="15">
        <v>1</v>
      </c>
      <c r="C105" s="15">
        <v>4</v>
      </c>
      <c r="D105" s="15">
        <v>10</v>
      </c>
      <c r="E105" s="15" t="s">
        <v>120</v>
      </c>
      <c r="F105" s="2" t="s">
        <v>119</v>
      </c>
      <c r="G105" s="2" t="s">
        <v>18</v>
      </c>
      <c r="I105" s="6" t="s">
        <v>101</v>
      </c>
      <c r="J105" s="7">
        <v>3285768.6499999994</v>
      </c>
      <c r="K105" s="7">
        <v>3547358.7300000004</v>
      </c>
      <c r="L105" s="7">
        <v>5559538.7000000011</v>
      </c>
      <c r="M105" s="7">
        <v>9429189.700000003</v>
      </c>
      <c r="N105" s="7">
        <v>8878878.3700000029</v>
      </c>
      <c r="P105" s="13">
        <v>5593109.7200000035</v>
      </c>
      <c r="Q105" s="5">
        <v>170.22226199644348</v>
      </c>
      <c r="R105" s="5">
        <v>1.5590646980459437</v>
      </c>
      <c r="S105" s="5">
        <v>40.642468659212852</v>
      </c>
      <c r="U105" s="2">
        <v>13.4</v>
      </c>
      <c r="AA105" s="43">
        <v>-188.36291219999998</v>
      </c>
      <c r="AB105" s="43">
        <v>-188.90624600000001</v>
      </c>
      <c r="AC105" s="43">
        <v>5.0497759199999788</v>
      </c>
      <c r="AD105" s="43">
        <v>5.5931097200000037</v>
      </c>
      <c r="AE105" s="5">
        <v>-89.842551574477312</v>
      </c>
      <c r="AF105" s="5">
        <v>-89.634143712151754</v>
      </c>
      <c r="AG105" s="5">
        <v>115.30712039728637</v>
      </c>
      <c r="AH105" s="5">
        <v>170.22226199644348</v>
      </c>
      <c r="AI105" s="5">
        <v>2.0779884860530231</v>
      </c>
      <c r="AJ105" s="5">
        <v>43.16148176540711</v>
      </c>
      <c r="AK105" s="5">
        <v>1.5590646980459437</v>
      </c>
      <c r="AL105" s="5">
        <v>40.642468659212852</v>
      </c>
      <c r="AM105" s="13">
        <f t="shared" ref="AM105:AQ105" si="256">J101</f>
        <v>209658907.60999998</v>
      </c>
      <c r="AN105" s="13">
        <f t="shared" si="256"/>
        <v>245570090.76999995</v>
      </c>
      <c r="AO105" s="13">
        <f t="shared" si="256"/>
        <v>25434429.050000008</v>
      </c>
      <c r="AP105" s="13">
        <f t="shared" si="256"/>
        <v>22846115.029999997</v>
      </c>
      <c r="AQ105" s="13">
        <f t="shared" si="256"/>
        <v>21295995.409999996</v>
      </c>
      <c r="AR105" s="13">
        <f t="shared" ref="AR105:AV105" si="257">J102</f>
        <v>210752552.74000001</v>
      </c>
      <c r="AS105" s="13">
        <f t="shared" si="257"/>
        <v>245308500.69000003</v>
      </c>
      <c r="AT105" s="13">
        <f t="shared" si="257"/>
        <v>23422249.079999968</v>
      </c>
      <c r="AU105" s="13">
        <f t="shared" si="257"/>
        <v>18976463.599999994</v>
      </c>
      <c r="AV105" s="13">
        <f t="shared" si="257"/>
        <v>21846306.739999995</v>
      </c>
      <c r="AW105" s="13">
        <f t="shared" ref="AW105" si="258">J104</f>
        <v>4379413.7800000245</v>
      </c>
      <c r="AX105" s="13">
        <f t="shared" ref="AX105" si="259">K104</f>
        <v>3285768.6499999994</v>
      </c>
      <c r="AY105" s="13">
        <f t="shared" ref="AY105" si="260">L104</f>
        <v>3547358.7300000004</v>
      </c>
      <c r="AZ105" s="13">
        <f t="shared" ref="AZ105" si="261">M104</f>
        <v>5559538.7000000011</v>
      </c>
      <c r="BA105" s="13">
        <f t="shared" ref="BA105" si="262">N104</f>
        <v>9429189.700000003</v>
      </c>
      <c r="BB105" s="13">
        <f t="shared" ref="BB105" si="263">J105</f>
        <v>3285768.6499999994</v>
      </c>
      <c r="BC105" s="13">
        <f t="shared" ref="BC105" si="264">K105</f>
        <v>3547358.7300000004</v>
      </c>
      <c r="BD105" s="13">
        <f t="shared" ref="BD105" si="265">L105</f>
        <v>5559538.7000000011</v>
      </c>
      <c r="BE105" s="13">
        <f t="shared" ref="BE105" si="266">M105</f>
        <v>9429189.700000003</v>
      </c>
      <c r="BF105" s="13">
        <f t="shared" ref="BF105" si="267">N105</f>
        <v>8878878.3700000029</v>
      </c>
      <c r="BG105" s="13">
        <f t="shared" ref="BG105" si="268">AM105-AR105</f>
        <v>-1093645.130000025</v>
      </c>
      <c r="BH105" s="13">
        <f t="shared" ref="BH105" si="269">AN105-AS105</f>
        <v>261590.07999992371</v>
      </c>
      <c r="BI105" s="13">
        <f t="shared" ref="BI105" si="270">AO105-AT105</f>
        <v>2012179.9700000398</v>
      </c>
      <c r="BJ105" s="13">
        <f t="shared" ref="BJ105" si="271">AP105-AU105</f>
        <v>3869651.4300000034</v>
      </c>
      <c r="BK105" s="13">
        <f t="shared" ref="BK105" si="272">AQ105-AV105</f>
        <v>-550311.32999999821</v>
      </c>
    </row>
    <row r="106" spans="1:63" x14ac:dyDescent="0.2">
      <c r="A106" s="15">
        <v>112</v>
      </c>
      <c r="B106" s="15">
        <v>1</v>
      </c>
      <c r="C106" s="15">
        <v>4</v>
      </c>
      <c r="D106" s="15">
        <v>11</v>
      </c>
      <c r="E106" s="15" t="s">
        <v>120</v>
      </c>
      <c r="F106" s="2" t="s">
        <v>119</v>
      </c>
      <c r="G106" s="2" t="s">
        <v>57</v>
      </c>
      <c r="H106" s="2" t="s">
        <v>57</v>
      </c>
      <c r="J106" s="3"/>
      <c r="K106" s="4"/>
      <c r="L106" s="4"/>
      <c r="M106" s="4"/>
      <c r="N106" s="4"/>
      <c r="P106" s="13">
        <v>0</v>
      </c>
      <c r="Q106" s="5"/>
    </row>
    <row r="107" spans="1:63" x14ac:dyDescent="0.2">
      <c r="A107" s="15">
        <v>113</v>
      </c>
      <c r="B107" s="15">
        <v>1</v>
      </c>
      <c r="C107" s="15">
        <v>4</v>
      </c>
      <c r="D107" s="15">
        <v>11</v>
      </c>
      <c r="E107" s="15" t="s">
        <v>120</v>
      </c>
      <c r="F107" s="2" t="s">
        <v>119</v>
      </c>
      <c r="G107" s="2" t="s">
        <v>57</v>
      </c>
      <c r="I107" s="2" t="s">
        <v>0</v>
      </c>
      <c r="J107" s="4">
        <v>43694198.590000018</v>
      </c>
      <c r="K107" s="4">
        <v>45125702.180000007</v>
      </c>
      <c r="L107" s="4">
        <v>42094794.830000006</v>
      </c>
      <c r="M107" s="4">
        <v>47089282.339999981</v>
      </c>
      <c r="N107" s="4">
        <v>46925856.199999988</v>
      </c>
      <c r="P107" s="13">
        <v>3231657.6099999696</v>
      </c>
      <c r="Q107" s="5">
        <v>7.3960793750307507</v>
      </c>
    </row>
    <row r="108" spans="1:63" x14ac:dyDescent="0.2">
      <c r="A108" s="15">
        <v>114</v>
      </c>
      <c r="B108" s="15">
        <v>1</v>
      </c>
      <c r="C108" s="15">
        <v>4</v>
      </c>
      <c r="D108" s="15">
        <v>11</v>
      </c>
      <c r="E108" s="15" t="s">
        <v>120</v>
      </c>
      <c r="F108" s="2" t="s">
        <v>119</v>
      </c>
      <c r="G108" s="2" t="s">
        <v>57</v>
      </c>
      <c r="I108" s="6" t="s">
        <v>98</v>
      </c>
      <c r="J108" s="7">
        <v>47046174.330000006</v>
      </c>
      <c r="K108" s="7">
        <v>44682795.709999934</v>
      </c>
      <c r="L108" s="7">
        <v>41089253.520000011</v>
      </c>
      <c r="M108" s="7">
        <v>43209083.480000012</v>
      </c>
      <c r="N108" s="7">
        <v>48090087.569999918</v>
      </c>
      <c r="P108" s="13">
        <v>1043913.2399999127</v>
      </c>
      <c r="Q108" s="5">
        <v>2.2189120685510044</v>
      </c>
    </row>
    <row r="109" spans="1:63" ht="12" thickBot="1" x14ac:dyDescent="0.25">
      <c r="A109" s="15">
        <v>115</v>
      </c>
      <c r="B109" s="15">
        <v>1</v>
      </c>
      <c r="C109" s="15">
        <v>4</v>
      </c>
      <c r="D109" s="15">
        <v>11</v>
      </c>
      <c r="E109" s="15" t="s">
        <v>120</v>
      </c>
      <c r="F109" s="2" t="s">
        <v>119</v>
      </c>
      <c r="G109" s="2" t="s">
        <v>57</v>
      </c>
      <c r="I109" s="8" t="s">
        <v>99</v>
      </c>
      <c r="J109" s="9">
        <v>-3351975.7399999872</v>
      </c>
      <c r="K109" s="9">
        <v>442906.47000007331</v>
      </c>
      <c r="L109" s="9">
        <v>1005541.3099999949</v>
      </c>
      <c r="M109" s="9">
        <v>3880198.8599999696</v>
      </c>
      <c r="N109" s="9">
        <v>-1164231.3699999303</v>
      </c>
      <c r="P109" s="13">
        <v>2187744.3700000569</v>
      </c>
      <c r="Q109" s="5">
        <v>-65.267309184047534</v>
      </c>
    </row>
    <row r="110" spans="1:63" x14ac:dyDescent="0.2">
      <c r="A110" s="15">
        <v>116</v>
      </c>
      <c r="B110" s="15">
        <v>1</v>
      </c>
      <c r="C110" s="15">
        <v>4</v>
      </c>
      <c r="D110" s="15">
        <v>11</v>
      </c>
      <c r="E110" s="15" t="s">
        <v>120</v>
      </c>
      <c r="F110" s="2" t="s">
        <v>119</v>
      </c>
      <c r="G110" s="2" t="s">
        <v>57</v>
      </c>
      <c r="I110" s="2" t="s">
        <v>100</v>
      </c>
      <c r="J110" s="4">
        <v>11591337.639999984</v>
      </c>
      <c r="K110" s="4">
        <v>8239361.8999999966</v>
      </c>
      <c r="L110" s="4">
        <v>8682268.3699999973</v>
      </c>
      <c r="M110" s="4">
        <v>9687809.6800000016</v>
      </c>
      <c r="N110" s="4">
        <v>13568008.539999999</v>
      </c>
      <c r="P110" s="13">
        <v>1976670.9000000153</v>
      </c>
      <c r="Q110" s="5">
        <v>17.053000795859987</v>
      </c>
      <c r="R110" s="5">
        <v>26.528321868919257</v>
      </c>
      <c r="S110" s="5">
        <v>28.91371546247888</v>
      </c>
    </row>
    <row r="111" spans="1:63" x14ac:dyDescent="0.2">
      <c r="A111" s="15">
        <v>117</v>
      </c>
      <c r="B111" s="15">
        <v>1</v>
      </c>
      <c r="C111" s="15">
        <v>4</v>
      </c>
      <c r="D111" s="15">
        <v>11</v>
      </c>
      <c r="E111" s="15" t="s">
        <v>120</v>
      </c>
      <c r="F111" s="2" t="s">
        <v>119</v>
      </c>
      <c r="G111" s="2" t="s">
        <v>57</v>
      </c>
      <c r="I111" s="6" t="s">
        <v>101</v>
      </c>
      <c r="J111" s="7">
        <v>8239361.8999999966</v>
      </c>
      <c r="K111" s="7">
        <v>8682268.3699999973</v>
      </c>
      <c r="L111" s="7">
        <v>9687809.6800000016</v>
      </c>
      <c r="M111" s="7">
        <v>13568008.539999999</v>
      </c>
      <c r="N111" s="7">
        <v>12403777.170000002</v>
      </c>
      <c r="P111" s="13">
        <v>4164415.2700000051</v>
      </c>
      <c r="Q111" s="5">
        <v>50.542934277471254</v>
      </c>
      <c r="R111" s="5">
        <v>17.513351547366923</v>
      </c>
      <c r="S111" s="5">
        <v>25.792793893221898</v>
      </c>
      <c r="AA111" s="43">
        <v>3.2316576099999694</v>
      </c>
      <c r="AB111" s="43">
        <v>1.0439132399999127</v>
      </c>
      <c r="AC111" s="43">
        <v>1.9766709000000153</v>
      </c>
      <c r="AD111" s="43">
        <v>4.1644152700000054</v>
      </c>
      <c r="AE111" s="5">
        <v>7.3960793750307507</v>
      </c>
      <c r="AF111" s="5">
        <v>2.2189120685510044</v>
      </c>
      <c r="AG111" s="5">
        <v>17.053000795859987</v>
      </c>
      <c r="AH111" s="5">
        <v>50.542934277471254</v>
      </c>
      <c r="AI111" s="5">
        <v>24.6382151260459</v>
      </c>
      <c r="AJ111" s="5">
        <v>28.213732237959455</v>
      </c>
      <c r="AK111" s="5">
        <v>17.513351547366923</v>
      </c>
      <c r="AL111" s="5">
        <v>25.792793893221898</v>
      </c>
      <c r="AM111" s="13">
        <f t="shared" ref="AM111:AQ111" si="273">J107</f>
        <v>43694198.590000018</v>
      </c>
      <c r="AN111" s="13">
        <f t="shared" si="273"/>
        <v>45125702.180000007</v>
      </c>
      <c r="AO111" s="13">
        <f t="shared" si="273"/>
        <v>42094794.830000006</v>
      </c>
      <c r="AP111" s="13">
        <f t="shared" si="273"/>
        <v>47089282.339999981</v>
      </c>
      <c r="AQ111" s="13">
        <f t="shared" si="273"/>
        <v>46925856.199999988</v>
      </c>
      <c r="AR111" s="13">
        <f t="shared" ref="AR111:AV111" si="274">J108</f>
        <v>47046174.330000006</v>
      </c>
      <c r="AS111" s="13">
        <f t="shared" si="274"/>
        <v>44682795.709999934</v>
      </c>
      <c r="AT111" s="13">
        <f t="shared" si="274"/>
        <v>41089253.520000011</v>
      </c>
      <c r="AU111" s="13">
        <f t="shared" si="274"/>
        <v>43209083.480000012</v>
      </c>
      <c r="AV111" s="13">
        <f t="shared" si="274"/>
        <v>48090087.569999918</v>
      </c>
      <c r="AW111" s="13">
        <f t="shared" ref="AW111" si="275">J110</f>
        <v>11591337.639999984</v>
      </c>
      <c r="AX111" s="13">
        <f t="shared" ref="AX111" si="276">K110</f>
        <v>8239361.8999999966</v>
      </c>
      <c r="AY111" s="13">
        <f t="shared" ref="AY111" si="277">L110</f>
        <v>8682268.3699999973</v>
      </c>
      <c r="AZ111" s="13">
        <f t="shared" ref="AZ111" si="278">M110</f>
        <v>9687809.6800000016</v>
      </c>
      <c r="BA111" s="13">
        <f t="shared" ref="BA111" si="279">N110</f>
        <v>13568008.539999999</v>
      </c>
      <c r="BB111" s="13">
        <f t="shared" ref="BB111" si="280">J111</f>
        <v>8239361.8999999966</v>
      </c>
      <c r="BC111" s="13">
        <f t="shared" ref="BC111" si="281">K111</f>
        <v>8682268.3699999973</v>
      </c>
      <c r="BD111" s="13">
        <f t="shared" ref="BD111" si="282">L111</f>
        <v>9687809.6800000016</v>
      </c>
      <c r="BE111" s="13">
        <f t="shared" ref="BE111" si="283">M111</f>
        <v>13568008.539999999</v>
      </c>
      <c r="BF111" s="13">
        <f t="shared" ref="BF111" si="284">N111</f>
        <v>12403777.170000002</v>
      </c>
      <c r="BG111" s="13">
        <f t="shared" ref="BG111" si="285">AM111-AR111</f>
        <v>-3351975.7399999872</v>
      </c>
      <c r="BH111" s="13">
        <f t="shared" ref="BH111" si="286">AN111-AS111</f>
        <v>442906.47000007331</v>
      </c>
      <c r="BI111" s="13">
        <f t="shared" ref="BI111" si="287">AO111-AT111</f>
        <v>1005541.3099999949</v>
      </c>
      <c r="BJ111" s="13">
        <f t="shared" ref="BJ111" si="288">AP111-AU111</f>
        <v>3880198.8599999696</v>
      </c>
      <c r="BK111" s="13">
        <f t="shared" ref="BK111" si="289">AQ111-AV111</f>
        <v>-1164231.3699999303</v>
      </c>
    </row>
    <row r="112" spans="1:63" x14ac:dyDescent="0.2">
      <c r="A112" s="15">
        <v>118</v>
      </c>
      <c r="B112" s="15">
        <v>1</v>
      </c>
      <c r="C112" s="15">
        <v>4</v>
      </c>
      <c r="D112" s="15">
        <v>12</v>
      </c>
      <c r="E112" s="15" t="s">
        <v>120</v>
      </c>
      <c r="F112" s="2" t="s">
        <v>119</v>
      </c>
      <c r="G112" s="2" t="s">
        <v>53</v>
      </c>
      <c r="H112" s="2" t="s">
        <v>53</v>
      </c>
      <c r="J112" s="3"/>
      <c r="K112" s="4"/>
      <c r="L112" s="4"/>
      <c r="M112" s="4"/>
      <c r="N112" s="4"/>
      <c r="P112" s="13">
        <v>0</v>
      </c>
      <c r="Q112" s="5"/>
    </row>
    <row r="113" spans="1:63" x14ac:dyDescent="0.2">
      <c r="A113" s="15">
        <v>119</v>
      </c>
      <c r="B113" s="15">
        <v>1</v>
      </c>
      <c r="C113" s="15">
        <v>4</v>
      </c>
      <c r="D113" s="15">
        <v>12</v>
      </c>
      <c r="E113" s="15" t="s">
        <v>120</v>
      </c>
      <c r="F113" s="2" t="s">
        <v>119</v>
      </c>
      <c r="G113" s="2" t="s">
        <v>53</v>
      </c>
      <c r="I113" s="2" t="s">
        <v>0</v>
      </c>
      <c r="J113" s="4">
        <v>43570156.730000004</v>
      </c>
      <c r="K113" s="4">
        <v>40160210.650000006</v>
      </c>
      <c r="L113" s="4">
        <v>57904864.619999982</v>
      </c>
      <c r="M113" s="4">
        <v>222808.20000000112</v>
      </c>
      <c r="N113" s="4">
        <v>12657801.230000004</v>
      </c>
      <c r="P113" s="13">
        <v>-30912355.5</v>
      </c>
      <c r="Q113" s="5">
        <v>-70.948460643740248</v>
      </c>
    </row>
    <row r="114" spans="1:63" x14ac:dyDescent="0.2">
      <c r="A114" s="15">
        <v>120</v>
      </c>
      <c r="B114" s="15">
        <v>1</v>
      </c>
      <c r="C114" s="15">
        <v>4</v>
      </c>
      <c r="D114" s="15">
        <v>12</v>
      </c>
      <c r="E114" s="15" t="s">
        <v>120</v>
      </c>
      <c r="F114" s="2" t="s">
        <v>119</v>
      </c>
      <c r="G114" s="2" t="s">
        <v>53</v>
      </c>
      <c r="I114" s="6" t="s">
        <v>98</v>
      </c>
      <c r="J114" s="7">
        <v>46967226.910000004</v>
      </c>
      <c r="K114" s="7">
        <v>37152104.549999997</v>
      </c>
      <c r="L114" s="7">
        <v>50182227.539999999</v>
      </c>
      <c r="M114" s="7">
        <v>9334894.4399999995</v>
      </c>
      <c r="N114" s="7">
        <v>9749656.7000000048</v>
      </c>
      <c r="P114" s="13">
        <v>-37217570.210000001</v>
      </c>
      <c r="Q114" s="5">
        <v>-79.241574728943249</v>
      </c>
    </row>
    <row r="115" spans="1:63" ht="12" thickBot="1" x14ac:dyDescent="0.25">
      <c r="A115" s="15">
        <v>121</v>
      </c>
      <c r="B115" s="15">
        <v>1</v>
      </c>
      <c r="C115" s="15">
        <v>4</v>
      </c>
      <c r="D115" s="15">
        <v>12</v>
      </c>
      <c r="E115" s="15" t="s">
        <v>120</v>
      </c>
      <c r="F115" s="2" t="s">
        <v>119</v>
      </c>
      <c r="G115" s="2" t="s">
        <v>53</v>
      </c>
      <c r="I115" s="8" t="s">
        <v>99</v>
      </c>
      <c r="J115" s="9">
        <v>-3397070.1799999997</v>
      </c>
      <c r="K115" s="9">
        <v>3008106.1000000089</v>
      </c>
      <c r="L115" s="9">
        <v>7722637.0799999833</v>
      </c>
      <c r="M115" s="9">
        <v>-9112086.2399999984</v>
      </c>
      <c r="N115" s="9">
        <v>2908144.5299999993</v>
      </c>
      <c r="P115" s="13">
        <v>6305214.709999999</v>
      </c>
      <c r="Q115" s="5">
        <v>-185.60743157799581</v>
      </c>
    </row>
    <row r="116" spans="1:63" x14ac:dyDescent="0.2">
      <c r="A116" s="15">
        <v>122</v>
      </c>
      <c r="B116" s="15">
        <v>1</v>
      </c>
      <c r="C116" s="15">
        <v>4</v>
      </c>
      <c r="D116" s="15">
        <v>12</v>
      </c>
      <c r="E116" s="15" t="s">
        <v>120</v>
      </c>
      <c r="F116" s="2" t="s">
        <v>119</v>
      </c>
      <c r="G116" s="2" t="s">
        <v>53</v>
      </c>
      <c r="I116" s="2" t="s">
        <v>100</v>
      </c>
      <c r="J116" s="4">
        <v>5480779.6299999999</v>
      </c>
      <c r="K116" s="4">
        <v>2083709.45</v>
      </c>
      <c r="L116" s="4">
        <v>5091815.5500000007</v>
      </c>
      <c r="M116" s="4">
        <v>12814452.629999999</v>
      </c>
      <c r="N116" s="4">
        <v>3702366.3899999997</v>
      </c>
      <c r="P116" s="13">
        <v>-1778413.2400000002</v>
      </c>
      <c r="Q116" s="5">
        <v>-32.448180004639241</v>
      </c>
      <c r="R116" s="5">
        <v>12.579205679621156</v>
      </c>
      <c r="S116" s="5">
        <v>29.24968027800195</v>
      </c>
    </row>
    <row r="117" spans="1:63" x14ac:dyDescent="0.2">
      <c r="A117" s="15">
        <v>123</v>
      </c>
      <c r="B117" s="15">
        <v>1</v>
      </c>
      <c r="C117" s="15">
        <v>4</v>
      </c>
      <c r="D117" s="15">
        <v>12</v>
      </c>
      <c r="E117" s="15" t="s">
        <v>120</v>
      </c>
      <c r="F117" s="2" t="s">
        <v>119</v>
      </c>
      <c r="G117" s="2" t="s">
        <v>53</v>
      </c>
      <c r="I117" s="6" t="s">
        <v>101</v>
      </c>
      <c r="J117" s="7">
        <v>2083709.45</v>
      </c>
      <c r="K117" s="7">
        <v>5091815.5500000007</v>
      </c>
      <c r="L117" s="7">
        <v>12814452.629999999</v>
      </c>
      <c r="M117" s="7">
        <v>3702366.3899999997</v>
      </c>
      <c r="N117" s="7">
        <v>6610510.919999999</v>
      </c>
      <c r="P117" s="13">
        <v>4526801.4699999988</v>
      </c>
      <c r="Q117" s="5">
        <v>217.24724961054429</v>
      </c>
      <c r="R117" s="5">
        <v>4.4365179447210412</v>
      </c>
      <c r="S117" s="5">
        <v>67.802499343387097</v>
      </c>
      <c r="T117" s="2">
        <v>2.9</v>
      </c>
      <c r="U117" s="2">
        <v>9.9</v>
      </c>
      <c r="AA117" s="43">
        <v>-30.9123555</v>
      </c>
      <c r="AB117" s="43">
        <v>-37.217570209999998</v>
      </c>
      <c r="AC117" s="43">
        <v>-1.7784132400000001</v>
      </c>
      <c r="AD117" s="43">
        <v>4.5268014699999988</v>
      </c>
      <c r="AE117" s="5">
        <v>-70.948460643740248</v>
      </c>
      <c r="AF117" s="5">
        <v>-79.241574728943249</v>
      </c>
      <c r="AG117" s="5">
        <v>-32.448180004639241</v>
      </c>
      <c r="AH117" s="5">
        <v>217.24724961054429</v>
      </c>
      <c r="AI117" s="5">
        <v>11.669370304749807</v>
      </c>
      <c r="AJ117" s="5">
        <v>37.974325701129537</v>
      </c>
      <c r="AK117" s="5">
        <v>4.4365179447210412</v>
      </c>
      <c r="AL117" s="5">
        <v>67.802499343387097</v>
      </c>
      <c r="AM117" s="13">
        <f t="shared" ref="AM117:AQ117" si="290">J113</f>
        <v>43570156.730000004</v>
      </c>
      <c r="AN117" s="13">
        <f t="shared" si="290"/>
        <v>40160210.650000006</v>
      </c>
      <c r="AO117" s="13">
        <f t="shared" si="290"/>
        <v>57904864.619999982</v>
      </c>
      <c r="AP117" s="13">
        <f t="shared" si="290"/>
        <v>222808.20000000112</v>
      </c>
      <c r="AQ117" s="13">
        <f t="shared" si="290"/>
        <v>12657801.230000004</v>
      </c>
      <c r="AR117" s="13">
        <f t="shared" ref="AR117:AV117" si="291">J114</f>
        <v>46967226.910000004</v>
      </c>
      <c r="AS117" s="13">
        <f t="shared" si="291"/>
        <v>37152104.549999997</v>
      </c>
      <c r="AT117" s="13">
        <f t="shared" si="291"/>
        <v>50182227.539999999</v>
      </c>
      <c r="AU117" s="13">
        <f t="shared" si="291"/>
        <v>9334894.4399999995</v>
      </c>
      <c r="AV117" s="13">
        <f t="shared" si="291"/>
        <v>9749656.7000000048</v>
      </c>
      <c r="AW117" s="13">
        <f t="shared" ref="AW117" si="292">J116</f>
        <v>5480779.6299999999</v>
      </c>
      <c r="AX117" s="13">
        <f t="shared" ref="AX117" si="293">K116</f>
        <v>2083709.45</v>
      </c>
      <c r="AY117" s="13">
        <f t="shared" ref="AY117" si="294">L116</f>
        <v>5091815.5500000007</v>
      </c>
      <c r="AZ117" s="13">
        <f t="shared" ref="AZ117" si="295">M116</f>
        <v>12814452.629999999</v>
      </c>
      <c r="BA117" s="13">
        <f t="shared" ref="BA117" si="296">N116</f>
        <v>3702366.3899999997</v>
      </c>
      <c r="BB117" s="13">
        <f t="shared" ref="BB117" si="297">J117</f>
        <v>2083709.45</v>
      </c>
      <c r="BC117" s="13">
        <f t="shared" ref="BC117" si="298">K117</f>
        <v>5091815.5500000007</v>
      </c>
      <c r="BD117" s="13">
        <f t="shared" ref="BD117" si="299">L117</f>
        <v>12814452.629999999</v>
      </c>
      <c r="BE117" s="13">
        <f t="shared" ref="BE117" si="300">M117</f>
        <v>3702366.3899999997</v>
      </c>
      <c r="BF117" s="13">
        <f t="shared" ref="BF117" si="301">N117</f>
        <v>6610510.919999999</v>
      </c>
      <c r="BG117" s="13">
        <f t="shared" ref="BG117" si="302">AM117-AR117</f>
        <v>-3397070.1799999997</v>
      </c>
      <c r="BH117" s="13">
        <f t="shared" ref="BH117" si="303">AN117-AS117</f>
        <v>3008106.1000000089</v>
      </c>
      <c r="BI117" s="13">
        <f t="shared" ref="BI117" si="304">AO117-AT117</f>
        <v>7722637.0799999833</v>
      </c>
      <c r="BJ117" s="13">
        <f t="shared" ref="BJ117" si="305">AP117-AU117</f>
        <v>-9112086.2399999984</v>
      </c>
      <c r="BK117" s="13">
        <f t="shared" ref="BK117" si="306">AQ117-AV117</f>
        <v>2908144.5299999993</v>
      </c>
    </row>
    <row r="118" spans="1:63" x14ac:dyDescent="0.2">
      <c r="A118" s="15">
        <v>124</v>
      </c>
      <c r="B118" s="15">
        <v>1</v>
      </c>
      <c r="C118" s="15">
        <v>4</v>
      </c>
      <c r="D118" s="15">
        <v>13</v>
      </c>
      <c r="E118" s="15" t="s">
        <v>120</v>
      </c>
      <c r="F118" s="2" t="s">
        <v>119</v>
      </c>
      <c r="G118" s="2" t="s">
        <v>52</v>
      </c>
      <c r="H118" s="2" t="s">
        <v>52</v>
      </c>
      <c r="J118" s="3"/>
      <c r="K118" s="4"/>
      <c r="L118" s="4"/>
      <c r="M118" s="4"/>
      <c r="N118" s="4"/>
      <c r="P118" s="13">
        <v>0</v>
      </c>
      <c r="Q118" s="5"/>
    </row>
    <row r="119" spans="1:63" x14ac:dyDescent="0.2">
      <c r="A119" s="15">
        <v>125</v>
      </c>
      <c r="B119" s="15">
        <v>1</v>
      </c>
      <c r="C119" s="15">
        <v>4</v>
      </c>
      <c r="D119" s="15">
        <v>13</v>
      </c>
      <c r="E119" s="15" t="s">
        <v>120</v>
      </c>
      <c r="F119" s="2" t="s">
        <v>119</v>
      </c>
      <c r="G119" s="2" t="s">
        <v>52</v>
      </c>
      <c r="I119" s="2" t="s">
        <v>0</v>
      </c>
      <c r="J119" s="4">
        <v>23993725.850000001</v>
      </c>
      <c r="K119" s="4">
        <v>17449998.749999996</v>
      </c>
      <c r="L119" s="4">
        <v>10493803.399999999</v>
      </c>
      <c r="M119" s="4">
        <v>23185330.890000004</v>
      </c>
      <c r="N119" s="4">
        <v>22195612.940000001</v>
      </c>
      <c r="P119" s="13">
        <v>-1798112.9100000001</v>
      </c>
      <c r="Q119" s="5">
        <v>-7.4940962535003708</v>
      </c>
    </row>
    <row r="120" spans="1:63" x14ac:dyDescent="0.2">
      <c r="A120" s="15">
        <v>126</v>
      </c>
      <c r="B120" s="15">
        <v>1</v>
      </c>
      <c r="C120" s="15">
        <v>4</v>
      </c>
      <c r="D120" s="15">
        <v>13</v>
      </c>
      <c r="E120" s="15" t="s">
        <v>120</v>
      </c>
      <c r="F120" s="2" t="s">
        <v>119</v>
      </c>
      <c r="G120" s="2" t="s">
        <v>52</v>
      </c>
      <c r="I120" s="6" t="s">
        <v>98</v>
      </c>
      <c r="J120" s="7">
        <v>24656631.949999999</v>
      </c>
      <c r="K120" s="7">
        <v>24288452.109999985</v>
      </c>
      <c r="L120" s="7">
        <v>10018509.840000013</v>
      </c>
      <c r="M120" s="7">
        <v>26415983.959999993</v>
      </c>
      <c r="N120" s="7">
        <v>23369312.000000026</v>
      </c>
      <c r="P120" s="13">
        <v>-1287319.9499999732</v>
      </c>
      <c r="Q120" s="5">
        <v>-5.2209886273618666</v>
      </c>
    </row>
    <row r="121" spans="1:63" ht="12" thickBot="1" x14ac:dyDescent="0.25">
      <c r="A121" s="15">
        <v>127</v>
      </c>
      <c r="B121" s="15">
        <v>1</v>
      </c>
      <c r="C121" s="15">
        <v>4</v>
      </c>
      <c r="D121" s="15">
        <v>13</v>
      </c>
      <c r="E121" s="15" t="s">
        <v>120</v>
      </c>
      <c r="F121" s="2" t="s">
        <v>119</v>
      </c>
      <c r="G121" s="2" t="s">
        <v>52</v>
      </c>
      <c r="I121" s="8" t="s">
        <v>99</v>
      </c>
      <c r="J121" s="9">
        <v>-662906.09999999776</v>
      </c>
      <c r="K121" s="9">
        <v>-6838453.3599999882</v>
      </c>
      <c r="L121" s="9">
        <v>475293.55999998562</v>
      </c>
      <c r="M121" s="9">
        <v>-3230653.0699999891</v>
      </c>
      <c r="N121" s="9">
        <v>-1173699.0600000247</v>
      </c>
      <c r="P121" s="13">
        <v>-510792.96000002697</v>
      </c>
      <c r="Q121" s="5">
        <v>77.053591753044472</v>
      </c>
    </row>
    <row r="122" spans="1:63" x14ac:dyDescent="0.2">
      <c r="A122" s="15">
        <v>128</v>
      </c>
      <c r="B122" s="15">
        <v>1</v>
      </c>
      <c r="C122" s="15">
        <v>4</v>
      </c>
      <c r="D122" s="15">
        <v>13</v>
      </c>
      <c r="E122" s="15" t="s">
        <v>120</v>
      </c>
      <c r="F122" s="2" t="s">
        <v>119</v>
      </c>
      <c r="G122" s="2" t="s">
        <v>52</v>
      </c>
      <c r="I122" s="2" t="s">
        <v>100</v>
      </c>
      <c r="J122" s="4">
        <v>18846791.899999991</v>
      </c>
      <c r="K122" s="4">
        <v>18183885.799999993</v>
      </c>
      <c r="L122" s="4">
        <v>11345432.439999996</v>
      </c>
      <c r="M122" s="4">
        <v>11820726</v>
      </c>
      <c r="N122" s="4">
        <v>8590072.9299999997</v>
      </c>
      <c r="P122" s="13">
        <v>-10256718.969999991</v>
      </c>
      <c r="Q122" s="5">
        <v>-54.421564287553871</v>
      </c>
      <c r="R122" s="5">
        <v>78.548834048631051</v>
      </c>
      <c r="S122" s="5">
        <v>38.701670249976885</v>
      </c>
    </row>
    <row r="123" spans="1:63" x14ac:dyDescent="0.2">
      <c r="A123" s="15">
        <v>129</v>
      </c>
      <c r="B123" s="15">
        <v>1</v>
      </c>
      <c r="C123" s="15">
        <v>4</v>
      </c>
      <c r="D123" s="15">
        <v>13</v>
      </c>
      <c r="E123" s="15" t="s">
        <v>120</v>
      </c>
      <c r="F123" s="2" t="s">
        <v>119</v>
      </c>
      <c r="G123" s="2" t="s">
        <v>52</v>
      </c>
      <c r="I123" s="6" t="s">
        <v>101</v>
      </c>
      <c r="J123" s="7">
        <v>18183885.799999993</v>
      </c>
      <c r="K123" s="7">
        <v>11345432.439999996</v>
      </c>
      <c r="L123" s="7">
        <v>11820726</v>
      </c>
      <c r="M123" s="7">
        <v>8590072.9299999997</v>
      </c>
      <c r="N123" s="7">
        <v>7416373.8700000029</v>
      </c>
      <c r="P123" s="13">
        <v>-10767511.92999999</v>
      </c>
      <c r="Q123" s="5">
        <v>-59.214581791973167</v>
      </c>
      <c r="R123" s="5">
        <v>73.748457765335601</v>
      </c>
      <c r="S123" s="5">
        <v>31.735525076647502</v>
      </c>
      <c r="AA123" s="43">
        <v>-1.7981129100000002</v>
      </c>
      <c r="AB123" s="43">
        <v>-1.2873199499999732</v>
      </c>
      <c r="AC123" s="43">
        <v>-10.256718969999991</v>
      </c>
      <c r="AD123" s="43">
        <v>-10.767511929999991</v>
      </c>
      <c r="AE123" s="5">
        <v>-7.4940962535003708</v>
      </c>
      <c r="AF123" s="5">
        <v>-5.2209886273618666</v>
      </c>
      <c r="AG123" s="5">
        <v>-54.421564287553871</v>
      </c>
      <c r="AH123" s="5">
        <v>-59.214581791973167</v>
      </c>
      <c r="AI123" s="5">
        <v>76.437008664518729</v>
      </c>
      <c r="AJ123" s="5">
        <v>36.757919659765719</v>
      </c>
      <c r="AK123" s="5">
        <v>73.748457765335601</v>
      </c>
      <c r="AL123" s="5">
        <v>31.735525076647502</v>
      </c>
      <c r="AM123" s="13">
        <f t="shared" ref="AM123:AQ123" si="307">J119</f>
        <v>23993725.850000001</v>
      </c>
      <c r="AN123" s="13">
        <f t="shared" si="307"/>
        <v>17449998.749999996</v>
      </c>
      <c r="AO123" s="13">
        <f t="shared" si="307"/>
        <v>10493803.399999999</v>
      </c>
      <c r="AP123" s="13">
        <f t="shared" si="307"/>
        <v>23185330.890000004</v>
      </c>
      <c r="AQ123" s="13">
        <f t="shared" si="307"/>
        <v>22195612.940000001</v>
      </c>
      <c r="AR123" s="13">
        <f t="shared" ref="AR123:AV123" si="308">J120</f>
        <v>24656631.949999999</v>
      </c>
      <c r="AS123" s="13">
        <f t="shared" si="308"/>
        <v>24288452.109999985</v>
      </c>
      <c r="AT123" s="13">
        <f t="shared" si="308"/>
        <v>10018509.840000013</v>
      </c>
      <c r="AU123" s="13">
        <f t="shared" si="308"/>
        <v>26415983.959999993</v>
      </c>
      <c r="AV123" s="13">
        <f t="shared" si="308"/>
        <v>23369312.000000026</v>
      </c>
      <c r="AW123" s="13">
        <f t="shared" ref="AW123" si="309">J122</f>
        <v>18846791.899999991</v>
      </c>
      <c r="AX123" s="13">
        <f t="shared" ref="AX123" si="310">K122</f>
        <v>18183885.799999993</v>
      </c>
      <c r="AY123" s="13">
        <f t="shared" ref="AY123" si="311">L122</f>
        <v>11345432.439999996</v>
      </c>
      <c r="AZ123" s="13">
        <f t="shared" ref="AZ123" si="312">M122</f>
        <v>11820726</v>
      </c>
      <c r="BA123" s="13">
        <f t="shared" ref="BA123" si="313">N122</f>
        <v>8590072.9299999997</v>
      </c>
      <c r="BB123" s="13">
        <f t="shared" ref="BB123" si="314">J123</f>
        <v>18183885.799999993</v>
      </c>
      <c r="BC123" s="13">
        <f t="shared" ref="BC123" si="315">K123</f>
        <v>11345432.439999996</v>
      </c>
      <c r="BD123" s="13">
        <f t="shared" ref="BD123" si="316">L123</f>
        <v>11820726</v>
      </c>
      <c r="BE123" s="13">
        <f t="shared" ref="BE123" si="317">M123</f>
        <v>8590072.9299999997</v>
      </c>
      <c r="BF123" s="13">
        <f t="shared" ref="BF123" si="318">N123</f>
        <v>7416373.8700000029</v>
      </c>
      <c r="BG123" s="13">
        <f t="shared" ref="BG123" si="319">AM123-AR123</f>
        <v>-662906.09999999776</v>
      </c>
      <c r="BH123" s="13">
        <f t="shared" ref="BH123" si="320">AN123-AS123</f>
        <v>-6838453.3599999882</v>
      </c>
      <c r="BI123" s="13">
        <f t="shared" ref="BI123" si="321">AO123-AT123</f>
        <v>475293.55999998562</v>
      </c>
      <c r="BJ123" s="13">
        <f t="shared" ref="BJ123" si="322">AP123-AU123</f>
        <v>-3230653.0699999891</v>
      </c>
      <c r="BK123" s="13">
        <f t="shared" ref="BK123" si="323">AQ123-AV123</f>
        <v>-1173699.0600000247</v>
      </c>
    </row>
    <row r="124" spans="1:63" x14ac:dyDescent="0.2">
      <c r="A124" s="15">
        <v>130</v>
      </c>
      <c r="B124" s="15">
        <v>1</v>
      </c>
      <c r="C124" s="15">
        <v>4</v>
      </c>
      <c r="D124" s="15">
        <v>14</v>
      </c>
      <c r="E124" s="15" t="s">
        <v>120</v>
      </c>
      <c r="F124" s="2" t="s">
        <v>119</v>
      </c>
      <c r="G124" s="2" t="s">
        <v>28</v>
      </c>
      <c r="H124" s="2" t="s">
        <v>28</v>
      </c>
      <c r="J124" s="3"/>
      <c r="K124" s="4"/>
      <c r="L124" s="4"/>
      <c r="M124" s="4"/>
      <c r="N124" s="4"/>
      <c r="P124" s="13">
        <v>0</v>
      </c>
      <c r="Q124" s="5"/>
    </row>
    <row r="125" spans="1:63" x14ac:dyDescent="0.2">
      <c r="A125" s="15">
        <v>131</v>
      </c>
      <c r="B125" s="15">
        <v>1</v>
      </c>
      <c r="C125" s="15">
        <v>4</v>
      </c>
      <c r="D125" s="15">
        <v>14</v>
      </c>
      <c r="E125" s="15" t="s">
        <v>120</v>
      </c>
      <c r="F125" s="2" t="s">
        <v>119</v>
      </c>
      <c r="G125" s="2" t="s">
        <v>28</v>
      </c>
      <c r="I125" s="2" t="s">
        <v>0</v>
      </c>
      <c r="J125" s="4">
        <v>11824977.43</v>
      </c>
      <c r="K125" s="4">
        <v>15995721.780000001</v>
      </c>
      <c r="L125" s="4">
        <v>13309010.759999998</v>
      </c>
      <c r="M125" s="4">
        <v>12342789.419999998</v>
      </c>
      <c r="N125" s="4">
        <v>12991710.280000001</v>
      </c>
      <c r="P125" s="13">
        <v>1166732.8500000015</v>
      </c>
      <c r="Q125" s="5">
        <v>9.8666814115010215</v>
      </c>
    </row>
    <row r="126" spans="1:63" x14ac:dyDescent="0.2">
      <c r="A126" s="15">
        <v>132</v>
      </c>
      <c r="B126" s="15">
        <v>1</v>
      </c>
      <c r="C126" s="15">
        <v>4</v>
      </c>
      <c r="D126" s="15">
        <v>14</v>
      </c>
      <c r="E126" s="15" t="s">
        <v>120</v>
      </c>
      <c r="F126" s="2" t="s">
        <v>119</v>
      </c>
      <c r="G126" s="2" t="s">
        <v>28</v>
      </c>
      <c r="I126" s="6" t="s">
        <v>98</v>
      </c>
      <c r="J126" s="7">
        <v>11529577.310000001</v>
      </c>
      <c r="K126" s="7">
        <v>16418642.230000002</v>
      </c>
      <c r="L126" s="7">
        <v>13011901.130000003</v>
      </c>
      <c r="M126" s="7">
        <v>11672502.370000001</v>
      </c>
      <c r="N126" s="7">
        <v>12310263.170000004</v>
      </c>
      <c r="P126" s="13">
        <v>780685.86000000313</v>
      </c>
      <c r="Q126" s="5">
        <v>6.7711576843574983</v>
      </c>
    </row>
    <row r="127" spans="1:63" ht="12" thickBot="1" x14ac:dyDescent="0.25">
      <c r="A127" s="15">
        <v>133</v>
      </c>
      <c r="B127" s="15">
        <v>1</v>
      </c>
      <c r="C127" s="15">
        <v>4</v>
      </c>
      <c r="D127" s="15">
        <v>14</v>
      </c>
      <c r="E127" s="15" t="s">
        <v>120</v>
      </c>
      <c r="F127" s="2" t="s">
        <v>119</v>
      </c>
      <c r="G127" s="2" t="s">
        <v>28</v>
      </c>
      <c r="I127" s="8" t="s">
        <v>99</v>
      </c>
      <c r="J127" s="9">
        <v>295400.11999999918</v>
      </c>
      <c r="K127" s="9">
        <v>-422920.45000000112</v>
      </c>
      <c r="L127" s="9">
        <v>297109.62999999523</v>
      </c>
      <c r="M127" s="9">
        <v>670287.04999999702</v>
      </c>
      <c r="N127" s="9">
        <v>681447.10999999754</v>
      </c>
      <c r="P127" s="13">
        <v>386046.98999999836</v>
      </c>
      <c r="Q127" s="5">
        <v>130.68613174564706</v>
      </c>
    </row>
    <row r="128" spans="1:63" x14ac:dyDescent="0.2">
      <c r="A128" s="15">
        <v>134</v>
      </c>
      <c r="B128" s="15">
        <v>1</v>
      </c>
      <c r="C128" s="15">
        <v>4</v>
      </c>
      <c r="D128" s="15">
        <v>14</v>
      </c>
      <c r="E128" s="15" t="s">
        <v>120</v>
      </c>
      <c r="F128" s="2" t="s">
        <v>119</v>
      </c>
      <c r="G128" s="2" t="s">
        <v>28</v>
      </c>
      <c r="I128" s="2" t="s">
        <v>100</v>
      </c>
      <c r="J128" s="4">
        <v>1964883.4800000014</v>
      </c>
      <c r="K128" s="4">
        <v>2260283.6000000006</v>
      </c>
      <c r="L128" s="4">
        <v>1837363.03</v>
      </c>
      <c r="M128" s="4">
        <v>2134472.81</v>
      </c>
      <c r="N128" s="4">
        <v>2804759.830000001</v>
      </c>
      <c r="P128" s="13">
        <v>839876.34999999963</v>
      </c>
      <c r="Q128" s="5">
        <v>42.744333623284312</v>
      </c>
      <c r="R128" s="5">
        <v>16.61638249739984</v>
      </c>
      <c r="S128" s="5">
        <v>21.588842188990075</v>
      </c>
    </row>
    <row r="129" spans="1:63" x14ac:dyDescent="0.2">
      <c r="A129" s="15">
        <v>135</v>
      </c>
      <c r="B129" s="15">
        <v>1</v>
      </c>
      <c r="C129" s="15">
        <v>4</v>
      </c>
      <c r="D129" s="15">
        <v>14</v>
      </c>
      <c r="E129" s="15" t="s">
        <v>120</v>
      </c>
      <c r="F129" s="2" t="s">
        <v>119</v>
      </c>
      <c r="G129" s="2" t="s">
        <v>28</v>
      </c>
      <c r="I129" s="6" t="s">
        <v>101</v>
      </c>
      <c r="J129" s="7">
        <v>2260283.6000000006</v>
      </c>
      <c r="K129" s="7">
        <v>1837363.03</v>
      </c>
      <c r="L129" s="7">
        <v>2134472.81</v>
      </c>
      <c r="M129" s="7">
        <v>2804759.830000001</v>
      </c>
      <c r="N129" s="7">
        <v>3486206.9400000004</v>
      </c>
      <c r="P129" s="13">
        <v>1225923.3399999999</v>
      </c>
      <c r="Q129" s="5">
        <v>54.237589477709761</v>
      </c>
      <c r="R129" s="5">
        <v>19.604219124664514</v>
      </c>
      <c r="S129" s="5">
        <v>28.319515934442851</v>
      </c>
      <c r="T129" s="2">
        <v>8.9999999999999993E-3</v>
      </c>
      <c r="U129" s="2">
        <v>5.88</v>
      </c>
      <c r="AA129" s="43">
        <v>1.1667328500000016</v>
      </c>
      <c r="AB129" s="43">
        <v>0.78068586000000317</v>
      </c>
      <c r="AC129" s="43">
        <v>0.83987634999999961</v>
      </c>
      <c r="AD129" s="43">
        <v>1.2259233399999998</v>
      </c>
      <c r="AE129" s="5">
        <v>9.8666814115010215</v>
      </c>
      <c r="AF129" s="5">
        <v>6.7711576843574983</v>
      </c>
      <c r="AG129" s="5">
        <v>42.744333623284312</v>
      </c>
      <c r="AH129" s="5">
        <v>54.237589477709761</v>
      </c>
      <c r="AI129" s="5">
        <v>17.042112014772563</v>
      </c>
      <c r="AJ129" s="5">
        <v>22.783914456314587</v>
      </c>
      <c r="AK129" s="5">
        <v>19.604219124664514</v>
      </c>
      <c r="AL129" s="5">
        <v>28.319515934442851</v>
      </c>
      <c r="AM129" s="13">
        <f t="shared" ref="AM129:AQ129" si="324">J125</f>
        <v>11824977.43</v>
      </c>
      <c r="AN129" s="13">
        <f t="shared" si="324"/>
        <v>15995721.780000001</v>
      </c>
      <c r="AO129" s="13">
        <f t="shared" si="324"/>
        <v>13309010.759999998</v>
      </c>
      <c r="AP129" s="13">
        <f t="shared" si="324"/>
        <v>12342789.419999998</v>
      </c>
      <c r="AQ129" s="13">
        <f t="shared" si="324"/>
        <v>12991710.280000001</v>
      </c>
      <c r="AR129" s="13">
        <f t="shared" ref="AR129:AV129" si="325">J126</f>
        <v>11529577.310000001</v>
      </c>
      <c r="AS129" s="13">
        <f t="shared" si="325"/>
        <v>16418642.230000002</v>
      </c>
      <c r="AT129" s="13">
        <f t="shared" si="325"/>
        <v>13011901.130000003</v>
      </c>
      <c r="AU129" s="13">
        <f t="shared" si="325"/>
        <v>11672502.370000001</v>
      </c>
      <c r="AV129" s="13">
        <f t="shared" si="325"/>
        <v>12310263.170000004</v>
      </c>
      <c r="AW129" s="13">
        <f t="shared" ref="AW129" si="326">J128</f>
        <v>1964883.4800000014</v>
      </c>
      <c r="AX129" s="13">
        <f t="shared" ref="AX129" si="327">K128</f>
        <v>2260283.6000000006</v>
      </c>
      <c r="AY129" s="13">
        <f t="shared" ref="AY129" si="328">L128</f>
        <v>1837363.03</v>
      </c>
      <c r="AZ129" s="13">
        <f t="shared" ref="AZ129" si="329">M128</f>
        <v>2134472.81</v>
      </c>
      <c r="BA129" s="13">
        <f t="shared" ref="BA129" si="330">N128</f>
        <v>2804759.830000001</v>
      </c>
      <c r="BB129" s="13">
        <f t="shared" ref="BB129" si="331">J129</f>
        <v>2260283.6000000006</v>
      </c>
      <c r="BC129" s="13">
        <f t="shared" ref="BC129" si="332">K129</f>
        <v>1837363.03</v>
      </c>
      <c r="BD129" s="13">
        <f t="shared" ref="BD129" si="333">L129</f>
        <v>2134472.81</v>
      </c>
      <c r="BE129" s="13">
        <f t="shared" ref="BE129" si="334">M129</f>
        <v>2804759.830000001</v>
      </c>
      <c r="BF129" s="13">
        <f t="shared" ref="BF129" si="335">N129</f>
        <v>3486206.9400000004</v>
      </c>
      <c r="BG129" s="13">
        <f t="shared" ref="BG129" si="336">AM129-AR129</f>
        <v>295400.11999999918</v>
      </c>
      <c r="BH129" s="13">
        <f t="shared" ref="BH129" si="337">AN129-AS129</f>
        <v>-422920.45000000112</v>
      </c>
      <c r="BI129" s="13">
        <f t="shared" ref="BI129" si="338">AO129-AT129</f>
        <v>297109.62999999523</v>
      </c>
      <c r="BJ129" s="13">
        <f t="shared" ref="BJ129" si="339">AP129-AU129</f>
        <v>670287.04999999702</v>
      </c>
      <c r="BK129" s="13">
        <f t="shared" ref="BK129" si="340">AQ129-AV129</f>
        <v>681447.10999999754</v>
      </c>
    </row>
    <row r="130" spans="1:63" x14ac:dyDescent="0.2">
      <c r="A130" s="15">
        <v>136</v>
      </c>
      <c r="B130" s="15">
        <v>1</v>
      </c>
      <c r="C130" s="15">
        <v>4</v>
      </c>
      <c r="D130" s="15">
        <v>15</v>
      </c>
      <c r="E130" s="15" t="s">
        <v>120</v>
      </c>
      <c r="F130" s="2" t="s">
        <v>119</v>
      </c>
      <c r="G130" s="2" t="s">
        <v>42</v>
      </c>
      <c r="H130" s="2" t="s">
        <v>42</v>
      </c>
      <c r="J130" s="3"/>
      <c r="K130" s="4"/>
      <c r="L130" s="4"/>
      <c r="M130" s="4"/>
      <c r="N130" s="4"/>
      <c r="P130" s="13">
        <v>0</v>
      </c>
      <c r="Q130" s="5"/>
    </row>
    <row r="131" spans="1:63" x14ac:dyDescent="0.2">
      <c r="A131" s="15">
        <v>137</v>
      </c>
      <c r="B131" s="15">
        <v>1</v>
      </c>
      <c r="C131" s="15">
        <v>4</v>
      </c>
      <c r="D131" s="15">
        <v>15</v>
      </c>
      <c r="E131" s="15" t="s">
        <v>120</v>
      </c>
      <c r="F131" s="2" t="s">
        <v>119</v>
      </c>
      <c r="G131" s="2" t="s">
        <v>42</v>
      </c>
      <c r="I131" s="2" t="s">
        <v>0</v>
      </c>
      <c r="J131" s="4">
        <v>0</v>
      </c>
      <c r="K131" s="4">
        <v>1224280.02</v>
      </c>
      <c r="L131" s="4">
        <v>1546740.8599999999</v>
      </c>
      <c r="M131" s="4">
        <v>4361348.1099999994</v>
      </c>
      <c r="N131" s="4">
        <v>6200554.7699999996</v>
      </c>
      <c r="P131" s="13">
        <v>6200554.7699999996</v>
      </c>
      <c r="Q131" s="5"/>
    </row>
    <row r="132" spans="1:63" x14ac:dyDescent="0.2">
      <c r="A132" s="15">
        <v>138</v>
      </c>
      <c r="B132" s="15">
        <v>1</v>
      </c>
      <c r="C132" s="15">
        <v>4</v>
      </c>
      <c r="D132" s="15">
        <v>15</v>
      </c>
      <c r="E132" s="15" t="s">
        <v>120</v>
      </c>
      <c r="F132" s="2" t="s">
        <v>119</v>
      </c>
      <c r="G132" s="2" t="s">
        <v>42</v>
      </c>
      <c r="I132" s="6" t="s">
        <v>98</v>
      </c>
      <c r="J132" s="7">
        <v>0</v>
      </c>
      <c r="K132" s="7">
        <v>1208528.5400000003</v>
      </c>
      <c r="L132" s="7">
        <v>2040171.0899999996</v>
      </c>
      <c r="M132" s="7">
        <v>3632424.0000000005</v>
      </c>
      <c r="N132" s="7">
        <v>5086211.99</v>
      </c>
      <c r="P132" s="13">
        <v>5086211.99</v>
      </c>
      <c r="Q132" s="5"/>
    </row>
    <row r="133" spans="1:63" ht="12" thickBot="1" x14ac:dyDescent="0.25">
      <c r="A133" s="15">
        <v>139</v>
      </c>
      <c r="B133" s="15">
        <v>1</v>
      </c>
      <c r="C133" s="15">
        <v>4</v>
      </c>
      <c r="D133" s="15">
        <v>15</v>
      </c>
      <c r="E133" s="15" t="s">
        <v>120</v>
      </c>
      <c r="F133" s="2" t="s">
        <v>119</v>
      </c>
      <c r="G133" s="2" t="s">
        <v>42</v>
      </c>
      <c r="I133" s="8" t="s">
        <v>99</v>
      </c>
      <c r="J133" s="9">
        <v>0</v>
      </c>
      <c r="K133" s="9">
        <v>15751.479999999749</v>
      </c>
      <c r="L133" s="9">
        <v>-493430.22999999975</v>
      </c>
      <c r="M133" s="9">
        <v>728924.10999999894</v>
      </c>
      <c r="N133" s="9">
        <v>1114342.7799999993</v>
      </c>
      <c r="P133" s="13">
        <v>1114342.7799999993</v>
      </c>
      <c r="Q133" s="5"/>
    </row>
    <row r="134" spans="1:63" x14ac:dyDescent="0.2">
      <c r="A134" s="15">
        <v>140</v>
      </c>
      <c r="B134" s="15">
        <v>1</v>
      </c>
      <c r="C134" s="15">
        <v>4</v>
      </c>
      <c r="D134" s="15">
        <v>15</v>
      </c>
      <c r="E134" s="15" t="s">
        <v>120</v>
      </c>
      <c r="F134" s="2" t="s">
        <v>119</v>
      </c>
      <c r="G134" s="2" t="s">
        <v>42</v>
      </c>
      <c r="I134" s="2" t="s">
        <v>100</v>
      </c>
      <c r="J134" s="4">
        <v>0</v>
      </c>
      <c r="K134" s="4">
        <v>0</v>
      </c>
      <c r="L134" s="4">
        <v>15751</v>
      </c>
      <c r="M134" s="4">
        <v>-477679</v>
      </c>
      <c r="N134" s="4">
        <v>251245.35999999996</v>
      </c>
      <c r="P134" s="13">
        <v>251245.35999999996</v>
      </c>
      <c r="Q134" s="5"/>
      <c r="R134" s="5" t="e">
        <v>#DIV/0!</v>
      </c>
      <c r="S134" s="5">
        <v>4.0519819487055342</v>
      </c>
    </row>
    <row r="135" spans="1:63" x14ac:dyDescent="0.2">
      <c r="A135" s="15">
        <v>141</v>
      </c>
      <c r="B135" s="15">
        <v>1</v>
      </c>
      <c r="C135" s="15">
        <v>4</v>
      </c>
      <c r="D135" s="15">
        <v>15</v>
      </c>
      <c r="E135" s="15" t="s">
        <v>120</v>
      </c>
      <c r="F135" s="2" t="s">
        <v>119</v>
      </c>
      <c r="G135" s="2" t="s">
        <v>42</v>
      </c>
      <c r="I135" s="6" t="s">
        <v>101</v>
      </c>
      <c r="J135" s="7">
        <v>0</v>
      </c>
      <c r="K135" s="7">
        <v>15751</v>
      </c>
      <c r="L135" s="7">
        <v>-477679</v>
      </c>
      <c r="M135" s="7">
        <v>251245.35999999996</v>
      </c>
      <c r="N135" s="7">
        <v>1365588.14</v>
      </c>
      <c r="P135" s="13">
        <v>1365588.14</v>
      </c>
      <c r="Q135" s="5"/>
      <c r="R135" s="5" t="e">
        <v>#DIV/0!</v>
      </c>
      <c r="S135" s="5">
        <v>26.848824679051571</v>
      </c>
      <c r="T135" s="2">
        <v>1.8</v>
      </c>
      <c r="U135" s="2">
        <v>3.15</v>
      </c>
      <c r="AA135" s="43">
        <v>6.2005547699999992</v>
      </c>
      <c r="AB135" s="43">
        <v>5.0862119899999998</v>
      </c>
      <c r="AC135" s="43">
        <v>0.25124535999999997</v>
      </c>
      <c r="AD135" s="43">
        <v>1.3655881399999998</v>
      </c>
      <c r="AE135" s="5" t="e">
        <v>#DIV/0!</v>
      </c>
      <c r="AF135" s="5" t="e">
        <v>#DIV/0!</v>
      </c>
      <c r="AG135" s="5" t="e">
        <v>#DIV/0!</v>
      </c>
      <c r="AH135" s="5" t="e">
        <v>#DIV/0!</v>
      </c>
      <c r="AI135" s="5" t="e">
        <v>#DIV/0!</v>
      </c>
      <c r="AJ135" s="5">
        <v>4.9397343345887545</v>
      </c>
      <c r="AK135" s="5" t="e">
        <v>#DIV/0!</v>
      </c>
      <c r="AL135" s="5">
        <v>26.848824679051571</v>
      </c>
      <c r="AM135" s="13">
        <f t="shared" ref="AM135:AQ135" si="341">J131</f>
        <v>0</v>
      </c>
      <c r="AN135" s="13">
        <f t="shared" si="341"/>
        <v>1224280.02</v>
      </c>
      <c r="AO135" s="13">
        <f t="shared" si="341"/>
        <v>1546740.8599999999</v>
      </c>
      <c r="AP135" s="13">
        <f t="shared" si="341"/>
        <v>4361348.1099999994</v>
      </c>
      <c r="AQ135" s="13">
        <f t="shared" si="341"/>
        <v>6200554.7699999996</v>
      </c>
      <c r="AR135" s="13">
        <f t="shared" ref="AR135:AV135" si="342">J132</f>
        <v>0</v>
      </c>
      <c r="AS135" s="13">
        <f t="shared" si="342"/>
        <v>1208528.5400000003</v>
      </c>
      <c r="AT135" s="13">
        <f t="shared" si="342"/>
        <v>2040171.0899999996</v>
      </c>
      <c r="AU135" s="13">
        <f t="shared" si="342"/>
        <v>3632424.0000000005</v>
      </c>
      <c r="AV135" s="13">
        <f t="shared" si="342"/>
        <v>5086211.99</v>
      </c>
      <c r="AW135" s="13">
        <f t="shared" ref="AW135" si="343">J134</f>
        <v>0</v>
      </c>
      <c r="AX135" s="13">
        <f t="shared" ref="AX135" si="344">K134</f>
        <v>0</v>
      </c>
      <c r="AY135" s="13">
        <f t="shared" ref="AY135" si="345">L134</f>
        <v>15751</v>
      </c>
      <c r="AZ135" s="13">
        <f t="shared" ref="AZ135" si="346">M134</f>
        <v>-477679</v>
      </c>
      <c r="BA135" s="13">
        <f t="shared" ref="BA135" si="347">N134</f>
        <v>251245.35999999996</v>
      </c>
      <c r="BB135" s="13">
        <f t="shared" ref="BB135" si="348">J135</f>
        <v>0</v>
      </c>
      <c r="BC135" s="13">
        <f t="shared" ref="BC135" si="349">K135</f>
        <v>15751</v>
      </c>
      <c r="BD135" s="13">
        <f t="shared" ref="BD135" si="350">L135</f>
        <v>-477679</v>
      </c>
      <c r="BE135" s="13">
        <f t="shared" ref="BE135" si="351">M135</f>
        <v>251245.35999999996</v>
      </c>
      <c r="BF135" s="13">
        <f t="shared" ref="BF135" si="352">N135</f>
        <v>1365588.14</v>
      </c>
      <c r="BG135" s="13">
        <f t="shared" ref="BG135" si="353">AM135-AR135</f>
        <v>0</v>
      </c>
      <c r="BH135" s="13">
        <f t="shared" ref="BH135" si="354">AN135-AS135</f>
        <v>15751.479999999749</v>
      </c>
      <c r="BI135" s="13">
        <f t="shared" ref="BI135" si="355">AO135-AT135</f>
        <v>-493430.22999999975</v>
      </c>
      <c r="BJ135" s="13">
        <f t="shared" ref="BJ135" si="356">AP135-AU135</f>
        <v>728924.10999999894</v>
      </c>
      <c r="BK135" s="13">
        <f t="shared" ref="BK135" si="357">AQ135-AV135</f>
        <v>1114342.7799999993</v>
      </c>
    </row>
    <row r="136" spans="1:63" x14ac:dyDescent="0.2">
      <c r="A136" s="15">
        <v>142</v>
      </c>
      <c r="B136" s="15">
        <v>1</v>
      </c>
      <c r="C136" s="15">
        <v>4</v>
      </c>
      <c r="D136" s="15">
        <v>15</v>
      </c>
      <c r="E136" s="15" t="s">
        <v>120</v>
      </c>
      <c r="F136" s="2" t="s">
        <v>119</v>
      </c>
      <c r="G136" s="2" t="s">
        <v>42</v>
      </c>
      <c r="J136" s="11"/>
      <c r="K136" s="11"/>
      <c r="L136" s="11"/>
      <c r="M136" s="11"/>
      <c r="N136" s="11"/>
      <c r="P136" s="13">
        <v>0</v>
      </c>
      <c r="Q136" s="5"/>
    </row>
    <row r="137" spans="1:63" x14ac:dyDescent="0.2">
      <c r="A137" s="15">
        <v>144</v>
      </c>
      <c r="B137" s="15">
        <v>1</v>
      </c>
      <c r="C137" s="15">
        <v>4</v>
      </c>
      <c r="D137" s="15">
        <v>0</v>
      </c>
      <c r="E137" s="15" t="s">
        <v>120</v>
      </c>
      <c r="F137" s="2" t="s">
        <v>106</v>
      </c>
      <c r="I137" s="2" t="s">
        <v>0</v>
      </c>
      <c r="J137" s="4">
        <v>396962205.44000006</v>
      </c>
      <c r="K137" s="4">
        <v>426816900.06999993</v>
      </c>
      <c r="L137" s="4">
        <v>205519327.22000003</v>
      </c>
      <c r="M137" s="4">
        <v>173233374.33999997</v>
      </c>
      <c r="N137" s="4">
        <v>197309316.45000002</v>
      </c>
      <c r="P137" s="13">
        <v>-199652888.99000004</v>
      </c>
      <c r="Q137" s="5">
        <v>-50.29518837157336</v>
      </c>
    </row>
    <row r="138" spans="1:63" x14ac:dyDescent="0.2">
      <c r="A138" s="15">
        <v>145</v>
      </c>
      <c r="B138" s="15">
        <v>1</v>
      </c>
      <c r="C138" s="15">
        <v>4</v>
      </c>
      <c r="D138" s="15">
        <v>0</v>
      </c>
      <c r="E138" s="15" t="s">
        <v>120</v>
      </c>
      <c r="F138" s="2" t="s">
        <v>106</v>
      </c>
      <c r="I138" s="6" t="s">
        <v>98</v>
      </c>
      <c r="J138" s="7">
        <v>404018457.92000008</v>
      </c>
      <c r="K138" s="7">
        <v>430861882.57999998</v>
      </c>
      <c r="L138" s="7">
        <v>192166801.04999995</v>
      </c>
      <c r="M138" s="7">
        <v>172008070.44</v>
      </c>
      <c r="N138" s="7">
        <v>192003430.15000001</v>
      </c>
      <c r="P138" s="13">
        <v>-212015027.77000007</v>
      </c>
      <c r="Q138" s="5">
        <v>-52.476569724440978</v>
      </c>
    </row>
    <row r="139" spans="1:63" ht="12" thickBot="1" x14ac:dyDescent="0.25">
      <c r="A139" s="15">
        <v>146</v>
      </c>
      <c r="B139" s="15">
        <v>1</v>
      </c>
      <c r="C139" s="15">
        <v>4</v>
      </c>
      <c r="D139" s="15">
        <v>0</v>
      </c>
      <c r="E139" s="15" t="s">
        <v>120</v>
      </c>
      <c r="F139" s="2" t="s">
        <v>106</v>
      </c>
      <c r="I139" s="8" t="s">
        <v>99</v>
      </c>
      <c r="J139" s="9">
        <v>-7056252.4800000191</v>
      </c>
      <c r="K139" s="9">
        <v>-4044982.5100000501</v>
      </c>
      <c r="L139" s="9">
        <v>13352526.170000076</v>
      </c>
      <c r="M139" s="9">
        <v>1225303.8999999762</v>
      </c>
      <c r="N139" s="9">
        <v>5305886.3000000119</v>
      </c>
      <c r="P139" s="13">
        <v>12362138.780000031</v>
      </c>
      <c r="Q139" s="5">
        <v>-175.19411068465618</v>
      </c>
    </row>
    <row r="140" spans="1:63" x14ac:dyDescent="0.2">
      <c r="A140" s="15">
        <v>147</v>
      </c>
      <c r="B140" s="15">
        <v>1</v>
      </c>
      <c r="C140" s="15">
        <v>4</v>
      </c>
      <c r="D140" s="15">
        <v>0</v>
      </c>
      <c r="E140" s="15" t="s">
        <v>120</v>
      </c>
      <c r="F140" s="2" t="s">
        <v>106</v>
      </c>
      <c r="I140" s="2" t="s">
        <v>100</v>
      </c>
      <c r="J140" s="12">
        <v>64010385.969999999</v>
      </c>
      <c r="K140" s="4">
        <v>56954133.48999998</v>
      </c>
      <c r="L140" s="4">
        <v>52909150.97999993</v>
      </c>
      <c r="M140" s="4">
        <v>66261677.150000006</v>
      </c>
      <c r="N140" s="4">
        <v>67486981.049999982</v>
      </c>
      <c r="P140" s="13">
        <v>3476595.0799999833</v>
      </c>
      <c r="Q140" s="5">
        <v>5.4312984171496437</v>
      </c>
      <c r="R140" s="5">
        <v>15.843431089644605</v>
      </c>
      <c r="S140" s="5">
        <v>35.14884135000959</v>
      </c>
    </row>
    <row r="141" spans="1:63" x14ac:dyDescent="0.2">
      <c r="A141" s="15">
        <v>148</v>
      </c>
      <c r="B141" s="15">
        <v>1</v>
      </c>
      <c r="C141" s="15">
        <v>4</v>
      </c>
      <c r="D141" s="15">
        <v>0</v>
      </c>
      <c r="E141" s="15" t="s">
        <v>120</v>
      </c>
      <c r="F141" s="2" t="s">
        <v>106</v>
      </c>
      <c r="I141" s="6" t="s">
        <v>101</v>
      </c>
      <c r="J141" s="7">
        <v>56954133.48999998</v>
      </c>
      <c r="K141" s="7">
        <v>52909150.97999993</v>
      </c>
      <c r="L141" s="7">
        <v>66261677.150000006</v>
      </c>
      <c r="M141" s="7">
        <v>67486981.049999982</v>
      </c>
      <c r="N141" s="7">
        <v>72792867.349999994</v>
      </c>
      <c r="P141" s="13">
        <v>15838733.860000014</v>
      </c>
      <c r="Q141" s="5">
        <v>27.80963011715556</v>
      </c>
      <c r="R141" s="5">
        <v>14.096913735876271</v>
      </c>
      <c r="S141" s="5">
        <v>37.912274428186819</v>
      </c>
      <c r="AA141" s="43">
        <v>-199.65288899000004</v>
      </c>
      <c r="AB141" s="43">
        <v>-212.01502777000007</v>
      </c>
      <c r="AC141" s="43">
        <v>3.4765950799999832</v>
      </c>
      <c r="AD141" s="43">
        <v>15.838733860000014</v>
      </c>
      <c r="AE141" s="5">
        <v>-50.29518837157336</v>
      </c>
      <c r="AF141" s="5">
        <v>-52.476569724440978</v>
      </c>
      <c r="AG141" s="5">
        <v>5.4312984171496437</v>
      </c>
      <c r="AH141" s="5">
        <v>27.80963011715556</v>
      </c>
      <c r="AI141" s="5">
        <v>15.843431089644605</v>
      </c>
      <c r="AJ141" s="5">
        <v>35.14884135000959</v>
      </c>
      <c r="AK141" s="5">
        <v>14.096913735876271</v>
      </c>
      <c r="AL141" s="5">
        <v>37.912274428186819</v>
      </c>
      <c r="AM141" s="13">
        <f t="shared" ref="AM141:AQ141" si="358">J137</f>
        <v>396962205.44000006</v>
      </c>
      <c r="AN141" s="13">
        <f t="shared" si="358"/>
        <v>426816900.06999993</v>
      </c>
      <c r="AO141" s="13">
        <f t="shared" si="358"/>
        <v>205519327.22000003</v>
      </c>
      <c r="AP141" s="13">
        <f t="shared" si="358"/>
        <v>173233374.33999997</v>
      </c>
      <c r="AQ141" s="13">
        <f t="shared" si="358"/>
        <v>197309316.45000002</v>
      </c>
      <c r="AR141" s="13">
        <f t="shared" ref="AR141:AV141" si="359">J138</f>
        <v>404018457.92000008</v>
      </c>
      <c r="AS141" s="13">
        <f t="shared" si="359"/>
        <v>430861882.57999998</v>
      </c>
      <c r="AT141" s="13">
        <f t="shared" si="359"/>
        <v>192166801.04999995</v>
      </c>
      <c r="AU141" s="13">
        <f t="shared" si="359"/>
        <v>172008070.44</v>
      </c>
      <c r="AV141" s="13">
        <f t="shared" si="359"/>
        <v>192003430.15000001</v>
      </c>
      <c r="AW141" s="13">
        <f t="shared" ref="AW141:BA141" si="360">J140</f>
        <v>64010385.969999999</v>
      </c>
      <c r="AX141" s="13">
        <f t="shared" si="360"/>
        <v>56954133.48999998</v>
      </c>
      <c r="AY141" s="13">
        <f t="shared" si="360"/>
        <v>52909150.97999993</v>
      </c>
      <c r="AZ141" s="13">
        <f t="shared" si="360"/>
        <v>66261677.150000006</v>
      </c>
      <c r="BA141" s="13">
        <f t="shared" si="360"/>
        <v>67486981.049999982</v>
      </c>
      <c r="BB141" s="13">
        <f t="shared" ref="BB141:BF141" si="361">J141</f>
        <v>56954133.48999998</v>
      </c>
      <c r="BC141" s="13">
        <f t="shared" si="361"/>
        <v>52909150.97999993</v>
      </c>
      <c r="BD141" s="13">
        <f t="shared" si="361"/>
        <v>66261677.150000006</v>
      </c>
      <c r="BE141" s="13">
        <f t="shared" si="361"/>
        <v>67486981.049999982</v>
      </c>
      <c r="BF141" s="13">
        <f t="shared" si="361"/>
        <v>72792867.349999994</v>
      </c>
      <c r="BG141" s="13">
        <f t="shared" ref="BG141" si="362">AM141-AR141</f>
        <v>-7056252.4800000191</v>
      </c>
      <c r="BH141" s="13">
        <f t="shared" ref="BH141" si="363">AN141-AS141</f>
        <v>-4044982.5100000501</v>
      </c>
      <c r="BI141" s="13">
        <f t="shared" ref="BI141" si="364">AO141-AT141</f>
        <v>13352526.170000076</v>
      </c>
      <c r="BJ141" s="13">
        <f t="shared" ref="BJ141" si="365">AP141-AU141</f>
        <v>1225303.8999999762</v>
      </c>
      <c r="BK141" s="13">
        <f t="shared" ref="BK141" si="366">AQ141-AV141</f>
        <v>5305886.3000000119</v>
      </c>
    </row>
    <row r="142" spans="1:63" x14ac:dyDescent="0.2">
      <c r="A142" s="15">
        <v>151</v>
      </c>
      <c r="B142" s="15">
        <v>1</v>
      </c>
      <c r="C142" s="15">
        <v>5</v>
      </c>
      <c r="D142" s="15">
        <v>1</v>
      </c>
      <c r="E142" s="15" t="s">
        <v>120</v>
      </c>
      <c r="F142" s="2" t="s">
        <v>117</v>
      </c>
      <c r="G142" s="2" t="s">
        <v>78</v>
      </c>
      <c r="H142" s="2" t="s">
        <v>78</v>
      </c>
      <c r="J142" s="3"/>
      <c r="K142" s="3"/>
      <c r="L142" s="3"/>
      <c r="M142" s="3"/>
      <c r="N142" s="3"/>
      <c r="P142" s="13">
        <v>0</v>
      </c>
      <c r="Q142" s="5"/>
    </row>
    <row r="143" spans="1:63" x14ac:dyDescent="0.2">
      <c r="A143" s="15">
        <v>152</v>
      </c>
      <c r="B143" s="15">
        <v>1</v>
      </c>
      <c r="C143" s="15">
        <v>5</v>
      </c>
      <c r="D143" s="15">
        <v>1</v>
      </c>
      <c r="E143" s="15" t="s">
        <v>120</v>
      </c>
      <c r="F143" s="2" t="s">
        <v>117</v>
      </c>
      <c r="G143" s="2" t="s">
        <v>78</v>
      </c>
      <c r="I143" s="2" t="s">
        <v>0</v>
      </c>
      <c r="J143" s="4">
        <v>4080590.1400000006</v>
      </c>
      <c r="K143" s="4">
        <v>3108195.3699999996</v>
      </c>
      <c r="L143" s="4">
        <v>2235855.81</v>
      </c>
      <c r="M143" s="4">
        <v>2454249.33</v>
      </c>
      <c r="N143" s="4">
        <v>1899096.97</v>
      </c>
      <c r="P143" s="13">
        <v>-2181493.1700000009</v>
      </c>
      <c r="Q143" s="5">
        <v>-53.460237248919107</v>
      </c>
    </row>
    <row r="144" spans="1:63" x14ac:dyDescent="0.2">
      <c r="A144" s="15">
        <v>153</v>
      </c>
      <c r="B144" s="15">
        <v>1</v>
      </c>
      <c r="C144" s="15">
        <v>5</v>
      </c>
      <c r="D144" s="15">
        <v>1</v>
      </c>
      <c r="E144" s="15" t="s">
        <v>120</v>
      </c>
      <c r="F144" s="2" t="s">
        <v>117</v>
      </c>
      <c r="G144" s="2" t="s">
        <v>78</v>
      </c>
      <c r="I144" s="6" t="s">
        <v>98</v>
      </c>
      <c r="J144" s="7">
        <v>4098802.3299999991</v>
      </c>
      <c r="K144" s="7">
        <v>3363492.0600000005</v>
      </c>
      <c r="L144" s="7">
        <v>1966075.2699999996</v>
      </c>
      <c r="M144" s="7">
        <v>2155510.11</v>
      </c>
      <c r="N144" s="7">
        <v>1970242.2000000004</v>
      </c>
      <c r="P144" s="13">
        <v>-2128560.129999999</v>
      </c>
      <c r="Q144" s="5">
        <v>-51.931270615823991</v>
      </c>
    </row>
    <row r="145" spans="1:63" ht="12" thickBot="1" x14ac:dyDescent="0.25">
      <c r="A145" s="15">
        <v>154</v>
      </c>
      <c r="B145" s="15">
        <v>1</v>
      </c>
      <c r="C145" s="15">
        <v>5</v>
      </c>
      <c r="D145" s="15">
        <v>1</v>
      </c>
      <c r="E145" s="15" t="s">
        <v>120</v>
      </c>
      <c r="F145" s="2" t="s">
        <v>117</v>
      </c>
      <c r="G145" s="2" t="s">
        <v>78</v>
      </c>
      <c r="I145" s="8" t="s">
        <v>99</v>
      </c>
      <c r="J145" s="9">
        <v>-18212.189999998547</v>
      </c>
      <c r="K145" s="9">
        <v>-255296.69000000088</v>
      </c>
      <c r="L145" s="9">
        <v>269780.5400000005</v>
      </c>
      <c r="M145" s="9">
        <v>298739.2200000002</v>
      </c>
      <c r="N145" s="9">
        <v>-71145.230000000447</v>
      </c>
      <c r="P145" s="13">
        <v>-52933.0400000019</v>
      </c>
      <c r="Q145" s="5">
        <v>290.64621003847486</v>
      </c>
    </row>
    <row r="146" spans="1:63" x14ac:dyDescent="0.2">
      <c r="A146" s="15">
        <v>155</v>
      </c>
      <c r="B146" s="15">
        <v>1</v>
      </c>
      <c r="C146" s="15">
        <v>5</v>
      </c>
      <c r="D146" s="15">
        <v>1</v>
      </c>
      <c r="E146" s="15" t="s">
        <v>120</v>
      </c>
      <c r="F146" s="2" t="s">
        <v>117</v>
      </c>
      <c r="G146" s="2" t="s">
        <v>78</v>
      </c>
      <c r="I146" s="2" t="s">
        <v>100</v>
      </c>
      <c r="J146" s="4">
        <v>540410.24999999849</v>
      </c>
      <c r="K146" s="4">
        <v>522198.05999999994</v>
      </c>
      <c r="L146" s="4">
        <v>266901.37</v>
      </c>
      <c r="M146" s="4">
        <v>536681.91</v>
      </c>
      <c r="N146" s="4">
        <v>835421.13</v>
      </c>
      <c r="P146" s="13">
        <v>295010.88000000152</v>
      </c>
      <c r="Q146" s="5">
        <v>54.590171078361728</v>
      </c>
      <c r="R146" s="5">
        <v>13.184589216333315</v>
      </c>
      <c r="S146" s="5">
        <v>42.401950887053367</v>
      </c>
    </row>
    <row r="147" spans="1:63" x14ac:dyDescent="0.2">
      <c r="A147" s="15">
        <v>156</v>
      </c>
      <c r="B147" s="15">
        <v>1</v>
      </c>
      <c r="C147" s="15">
        <v>5</v>
      </c>
      <c r="D147" s="15">
        <v>1</v>
      </c>
      <c r="E147" s="15" t="s">
        <v>120</v>
      </c>
      <c r="F147" s="2" t="s">
        <v>117</v>
      </c>
      <c r="G147" s="2" t="s">
        <v>78</v>
      </c>
      <c r="I147" s="6" t="s">
        <v>101</v>
      </c>
      <c r="J147" s="7">
        <v>522198.05999999994</v>
      </c>
      <c r="K147" s="7">
        <v>266901.37</v>
      </c>
      <c r="L147" s="7">
        <v>536681.91</v>
      </c>
      <c r="M147" s="7">
        <v>835421.13</v>
      </c>
      <c r="N147" s="7">
        <v>764275.9</v>
      </c>
      <c r="P147" s="13">
        <v>242077.84000000008</v>
      </c>
      <c r="Q147" s="5">
        <v>46.357475935471705</v>
      </c>
      <c r="R147" s="5">
        <v>12.740259665071479</v>
      </c>
      <c r="S147" s="5">
        <v>38.790961842153202</v>
      </c>
      <c r="AA147" s="43">
        <v>-2.1814931700000009</v>
      </c>
      <c r="AB147" s="43">
        <v>-2.128560129999999</v>
      </c>
      <c r="AC147" s="43">
        <v>0.29501088000000153</v>
      </c>
      <c r="AD147" s="43">
        <v>0.24207784000000007</v>
      </c>
      <c r="AE147" s="5">
        <v>-53.460237248919107</v>
      </c>
      <c r="AF147" s="5">
        <v>-51.931270615823991</v>
      </c>
      <c r="AG147" s="5">
        <v>54.590171078361728</v>
      </c>
      <c r="AH147" s="5">
        <v>46.357475935471705</v>
      </c>
      <c r="AI147" s="5">
        <v>13.184589216333315</v>
      </c>
      <c r="AJ147" s="5">
        <v>42.401950887053367</v>
      </c>
      <c r="AK147" s="5">
        <v>12.740259665071479</v>
      </c>
      <c r="AL147" s="5">
        <v>38.790961842153202</v>
      </c>
      <c r="AM147" s="13">
        <f t="shared" ref="AM147" si="367">J143</f>
        <v>4080590.1400000006</v>
      </c>
      <c r="AN147" s="13">
        <f t="shared" ref="AN147" si="368">K143</f>
        <v>3108195.3699999996</v>
      </c>
      <c r="AO147" s="13">
        <f t="shared" ref="AO147" si="369">L143</f>
        <v>2235855.81</v>
      </c>
      <c r="AP147" s="13">
        <f t="shared" ref="AP147" si="370">M143</f>
        <v>2454249.33</v>
      </c>
      <c r="AQ147" s="13">
        <f t="shared" ref="AQ147" si="371">N143</f>
        <v>1899096.97</v>
      </c>
      <c r="AR147" s="13">
        <f t="shared" ref="AR147" si="372">J144</f>
        <v>4098802.3299999991</v>
      </c>
      <c r="AS147" s="13">
        <f t="shared" ref="AS147" si="373">K144</f>
        <v>3363492.0600000005</v>
      </c>
      <c r="AT147" s="13">
        <f t="shared" ref="AT147" si="374">L144</f>
        <v>1966075.2699999996</v>
      </c>
      <c r="AU147" s="13">
        <f t="shared" ref="AU147" si="375">M144</f>
        <v>2155510.11</v>
      </c>
      <c r="AV147" s="13">
        <f t="shared" ref="AV147" si="376">N144</f>
        <v>1970242.2000000004</v>
      </c>
      <c r="AW147" s="13">
        <f t="shared" ref="AW147" si="377">J146</f>
        <v>540410.24999999849</v>
      </c>
      <c r="AX147" s="13">
        <f t="shared" ref="AX147" si="378">K146</f>
        <v>522198.05999999994</v>
      </c>
      <c r="AY147" s="13">
        <f t="shared" ref="AY147" si="379">L146</f>
        <v>266901.37</v>
      </c>
      <c r="AZ147" s="13">
        <f t="shared" ref="AZ147" si="380">M146</f>
        <v>536681.91</v>
      </c>
      <c r="BA147" s="13">
        <f t="shared" ref="BA147" si="381">N146</f>
        <v>835421.13</v>
      </c>
      <c r="BB147" s="13">
        <f t="shared" ref="BB147" si="382">J147</f>
        <v>522198.05999999994</v>
      </c>
      <c r="BC147" s="13">
        <f t="shared" ref="BC147" si="383">K147</f>
        <v>266901.37</v>
      </c>
      <c r="BD147" s="13">
        <f t="shared" ref="BD147" si="384">L147</f>
        <v>536681.91</v>
      </c>
      <c r="BE147" s="13">
        <f t="shared" ref="BE147" si="385">M147</f>
        <v>835421.13</v>
      </c>
      <c r="BF147" s="13">
        <f t="shared" ref="BF147" si="386">N147</f>
        <v>764275.9</v>
      </c>
      <c r="BG147" s="13">
        <f t="shared" ref="BG147" si="387">AM147-AR147</f>
        <v>-18212.189999998547</v>
      </c>
      <c r="BH147" s="13">
        <f t="shared" ref="BH147" si="388">AN147-AS147</f>
        <v>-255296.69000000088</v>
      </c>
      <c r="BI147" s="13">
        <f t="shared" ref="BI147" si="389">AO147-AT147</f>
        <v>269780.5400000005</v>
      </c>
      <c r="BJ147" s="13">
        <f t="shared" ref="BJ147" si="390">AP147-AU147</f>
        <v>298739.2200000002</v>
      </c>
      <c r="BK147" s="13">
        <f t="shared" ref="BK147" si="391">AQ147-AV147</f>
        <v>-71145.230000000447</v>
      </c>
    </row>
    <row r="148" spans="1:63" x14ac:dyDescent="0.2">
      <c r="A148" s="15">
        <v>157</v>
      </c>
      <c r="B148" s="15">
        <v>1</v>
      </c>
      <c r="C148" s="15">
        <v>5</v>
      </c>
      <c r="D148" s="15">
        <v>2</v>
      </c>
      <c r="E148" s="15" t="s">
        <v>120</v>
      </c>
      <c r="F148" s="2" t="s">
        <v>117</v>
      </c>
      <c r="G148" s="2" t="s">
        <v>63</v>
      </c>
      <c r="H148" s="2" t="s">
        <v>63</v>
      </c>
      <c r="J148" s="3"/>
      <c r="K148" s="4"/>
      <c r="L148" s="4"/>
      <c r="M148" s="4"/>
      <c r="N148" s="4"/>
      <c r="P148" s="13">
        <v>0</v>
      </c>
      <c r="Q148" s="5"/>
    </row>
    <row r="149" spans="1:63" x14ac:dyDescent="0.2">
      <c r="A149" s="15">
        <v>158</v>
      </c>
      <c r="B149" s="15">
        <v>1</v>
      </c>
      <c r="C149" s="15">
        <v>5</v>
      </c>
      <c r="D149" s="15">
        <v>2</v>
      </c>
      <c r="E149" s="15" t="s">
        <v>120</v>
      </c>
      <c r="F149" s="2" t="s">
        <v>117</v>
      </c>
      <c r="G149" s="2" t="s">
        <v>63</v>
      </c>
      <c r="I149" s="2" t="s">
        <v>0</v>
      </c>
      <c r="J149" s="4">
        <v>9968793.0999999996</v>
      </c>
      <c r="K149" s="4">
        <v>9602310.3599999994</v>
      </c>
      <c r="L149" s="4">
        <v>8957870.959999999</v>
      </c>
      <c r="M149" s="4">
        <v>9940637.2400000002</v>
      </c>
      <c r="N149" s="4">
        <v>10327449.57</v>
      </c>
      <c r="P149" s="13">
        <v>358656.47000000067</v>
      </c>
      <c r="Q149" s="5">
        <v>3.5977922944353313</v>
      </c>
    </row>
    <row r="150" spans="1:63" x14ac:dyDescent="0.2">
      <c r="A150" s="15">
        <v>159</v>
      </c>
      <c r="B150" s="15">
        <v>1</v>
      </c>
      <c r="C150" s="15">
        <v>5</v>
      </c>
      <c r="D150" s="15">
        <v>2</v>
      </c>
      <c r="E150" s="15" t="s">
        <v>120</v>
      </c>
      <c r="F150" s="2" t="s">
        <v>117</v>
      </c>
      <c r="G150" s="2" t="s">
        <v>63</v>
      </c>
      <c r="I150" s="6" t="s">
        <v>98</v>
      </c>
      <c r="J150" s="7">
        <v>10249948.589999994</v>
      </c>
      <c r="K150" s="7">
        <v>9612759.7399999965</v>
      </c>
      <c r="L150" s="7">
        <v>8508509.9400000051</v>
      </c>
      <c r="M150" s="7">
        <v>9229757.0600000042</v>
      </c>
      <c r="N150" s="7">
        <v>10405248.729999999</v>
      </c>
      <c r="P150" s="13">
        <v>155300.14000000432</v>
      </c>
      <c r="Q150" s="5">
        <v>1.5151309163786264</v>
      </c>
    </row>
    <row r="151" spans="1:63" ht="12" thickBot="1" x14ac:dyDescent="0.25">
      <c r="A151" s="15">
        <v>160</v>
      </c>
      <c r="B151" s="15">
        <v>1</v>
      </c>
      <c r="C151" s="15">
        <v>5</v>
      </c>
      <c r="D151" s="15">
        <v>2</v>
      </c>
      <c r="E151" s="15" t="s">
        <v>120</v>
      </c>
      <c r="F151" s="2" t="s">
        <v>117</v>
      </c>
      <c r="G151" s="2" t="s">
        <v>63</v>
      </c>
      <c r="I151" s="8" t="s">
        <v>99</v>
      </c>
      <c r="J151" s="9">
        <v>-281155.48999999464</v>
      </c>
      <c r="K151" s="9">
        <v>-10449.379999997094</v>
      </c>
      <c r="L151" s="9">
        <v>449361.01999999397</v>
      </c>
      <c r="M151" s="9">
        <v>710880.17999999598</v>
      </c>
      <c r="N151" s="9">
        <v>-77799.159999998286</v>
      </c>
      <c r="P151" s="13">
        <v>203356.32999999635</v>
      </c>
      <c r="Q151" s="5">
        <v>-72.328777929963323</v>
      </c>
    </row>
    <row r="152" spans="1:63" x14ac:dyDescent="0.2">
      <c r="A152" s="15">
        <v>161</v>
      </c>
      <c r="B152" s="15">
        <v>1</v>
      </c>
      <c r="C152" s="15">
        <v>5</v>
      </c>
      <c r="D152" s="15">
        <v>2</v>
      </c>
      <c r="E152" s="15" t="s">
        <v>120</v>
      </c>
      <c r="F152" s="2" t="s">
        <v>117</v>
      </c>
      <c r="G152" s="2" t="s">
        <v>63</v>
      </c>
      <c r="I152" s="2" t="s">
        <v>100</v>
      </c>
      <c r="J152" s="4">
        <v>650298.48999999464</v>
      </c>
      <c r="K152" s="4">
        <v>369143</v>
      </c>
      <c r="L152" s="4">
        <v>358694</v>
      </c>
      <c r="M152" s="4">
        <v>808055</v>
      </c>
      <c r="N152" s="4">
        <v>1518935.67</v>
      </c>
      <c r="P152" s="13">
        <v>868637.18000000529</v>
      </c>
      <c r="Q152" s="5">
        <v>133.57514946713357</v>
      </c>
      <c r="R152" s="5">
        <v>6.3444073332663899</v>
      </c>
      <c r="S152" s="5">
        <v>14.597783382348805</v>
      </c>
    </row>
    <row r="153" spans="1:63" x14ac:dyDescent="0.2">
      <c r="A153" s="15">
        <v>162</v>
      </c>
      <c r="B153" s="15">
        <v>1</v>
      </c>
      <c r="C153" s="15">
        <v>5</v>
      </c>
      <c r="D153" s="15">
        <v>2</v>
      </c>
      <c r="E153" s="15" t="s">
        <v>120</v>
      </c>
      <c r="F153" s="2" t="s">
        <v>117</v>
      </c>
      <c r="G153" s="2" t="s">
        <v>63</v>
      </c>
      <c r="I153" s="6" t="s">
        <v>101</v>
      </c>
      <c r="J153" s="7">
        <v>369143</v>
      </c>
      <c r="K153" s="7">
        <v>358694</v>
      </c>
      <c r="L153" s="7">
        <v>808055</v>
      </c>
      <c r="M153" s="7">
        <v>1518935.67</v>
      </c>
      <c r="N153" s="7">
        <v>1441136.51</v>
      </c>
      <c r="P153" s="13">
        <v>1071993.51</v>
      </c>
      <c r="Q153" s="5">
        <v>290.4006062691152</v>
      </c>
      <c r="R153" s="5">
        <v>3.6014131852343292</v>
      </c>
      <c r="S153" s="5">
        <v>13.850091885309505</v>
      </c>
      <c r="T153" s="2">
        <v>0</v>
      </c>
      <c r="U153" s="2">
        <v>9.4</v>
      </c>
      <c r="AA153" s="43">
        <v>0.35865647000000067</v>
      </c>
      <c r="AB153" s="43">
        <v>0.15530014000000433</v>
      </c>
      <c r="AC153" s="43">
        <v>0.86863718000000534</v>
      </c>
      <c r="AD153" s="43">
        <v>1.07199351</v>
      </c>
      <c r="AE153" s="5">
        <v>3.5977922944353313</v>
      </c>
      <c r="AF153" s="5">
        <v>1.5151309163786264</v>
      </c>
      <c r="AG153" s="5">
        <v>133.57514946713357</v>
      </c>
      <c r="AH153" s="5">
        <v>290.4006062691152</v>
      </c>
      <c r="AI153" s="5">
        <v>6.3444073332663899</v>
      </c>
      <c r="AJ153" s="5">
        <v>14.597783382348805</v>
      </c>
      <c r="AK153" s="5">
        <v>3.6014131852343292</v>
      </c>
      <c r="AL153" s="5">
        <v>13.850091885309505</v>
      </c>
      <c r="AM153" s="13">
        <f t="shared" ref="AM153" si="392">J149</f>
        <v>9968793.0999999996</v>
      </c>
      <c r="AN153" s="13">
        <f t="shared" ref="AN153" si="393">K149</f>
        <v>9602310.3599999994</v>
      </c>
      <c r="AO153" s="13">
        <f t="shared" ref="AO153" si="394">L149</f>
        <v>8957870.959999999</v>
      </c>
      <c r="AP153" s="13">
        <f t="shared" ref="AP153" si="395">M149</f>
        <v>9940637.2400000002</v>
      </c>
      <c r="AQ153" s="13">
        <f t="shared" ref="AQ153" si="396">N149</f>
        <v>10327449.57</v>
      </c>
      <c r="AR153" s="13">
        <f t="shared" ref="AR153" si="397">J150</f>
        <v>10249948.589999994</v>
      </c>
      <c r="AS153" s="13">
        <f t="shared" ref="AS153" si="398">K150</f>
        <v>9612759.7399999965</v>
      </c>
      <c r="AT153" s="13">
        <f t="shared" ref="AT153" si="399">L150</f>
        <v>8508509.9400000051</v>
      </c>
      <c r="AU153" s="13">
        <f t="shared" ref="AU153" si="400">M150</f>
        <v>9229757.0600000042</v>
      </c>
      <c r="AV153" s="13">
        <f t="shared" ref="AV153" si="401">N150</f>
        <v>10405248.729999999</v>
      </c>
      <c r="AW153" s="13">
        <f t="shared" ref="AW153" si="402">J152</f>
        <v>650298.48999999464</v>
      </c>
      <c r="AX153" s="13">
        <f t="shared" ref="AX153" si="403">K152</f>
        <v>369143</v>
      </c>
      <c r="AY153" s="13">
        <f t="shared" ref="AY153" si="404">L152</f>
        <v>358694</v>
      </c>
      <c r="AZ153" s="13">
        <f t="shared" ref="AZ153" si="405">M152</f>
        <v>808055</v>
      </c>
      <c r="BA153" s="13">
        <f t="shared" ref="BA153" si="406">N152</f>
        <v>1518935.67</v>
      </c>
      <c r="BB153" s="13">
        <f t="shared" ref="BB153" si="407">J153</f>
        <v>369143</v>
      </c>
      <c r="BC153" s="13">
        <f t="shared" ref="BC153" si="408">K153</f>
        <v>358694</v>
      </c>
      <c r="BD153" s="13">
        <f t="shared" ref="BD153" si="409">L153</f>
        <v>808055</v>
      </c>
      <c r="BE153" s="13">
        <f t="shared" ref="BE153" si="410">M153</f>
        <v>1518935.67</v>
      </c>
      <c r="BF153" s="13">
        <f t="shared" ref="BF153" si="411">N153</f>
        <v>1441136.51</v>
      </c>
      <c r="BG153" s="13">
        <f t="shared" ref="BG153" si="412">AM153-AR153</f>
        <v>-281155.48999999464</v>
      </c>
      <c r="BH153" s="13">
        <f t="shared" ref="BH153" si="413">AN153-AS153</f>
        <v>-10449.379999997094</v>
      </c>
      <c r="BI153" s="13">
        <f t="shared" ref="BI153" si="414">AO153-AT153</f>
        <v>449361.01999999397</v>
      </c>
      <c r="BJ153" s="13">
        <f t="shared" ref="BJ153" si="415">AP153-AU153</f>
        <v>710880.17999999598</v>
      </c>
      <c r="BK153" s="13">
        <f t="shared" ref="BK153" si="416">AQ153-AV153</f>
        <v>-77799.159999998286</v>
      </c>
    </row>
    <row r="154" spans="1:63" x14ac:dyDescent="0.2">
      <c r="A154" s="15">
        <v>163</v>
      </c>
      <c r="B154" s="15">
        <v>1</v>
      </c>
      <c r="C154" s="15">
        <v>5</v>
      </c>
      <c r="D154" s="15">
        <v>2</v>
      </c>
      <c r="E154" s="15" t="s">
        <v>120</v>
      </c>
      <c r="F154" s="2" t="s">
        <v>117</v>
      </c>
      <c r="G154" s="2" t="s">
        <v>63</v>
      </c>
      <c r="J154" s="11"/>
      <c r="K154" s="11"/>
      <c r="L154" s="11"/>
      <c r="M154" s="11"/>
      <c r="N154" s="11"/>
      <c r="P154" s="13">
        <v>0</v>
      </c>
      <c r="Q154" s="5"/>
    </row>
    <row r="155" spans="1:63" x14ac:dyDescent="0.2">
      <c r="A155" s="15">
        <v>165</v>
      </c>
      <c r="B155" s="15">
        <v>1</v>
      </c>
      <c r="C155" s="15">
        <v>5</v>
      </c>
      <c r="D155" s="15">
        <v>0</v>
      </c>
      <c r="E155" s="15" t="s">
        <v>120</v>
      </c>
      <c r="F155" s="2" t="s">
        <v>118</v>
      </c>
      <c r="I155" s="2" t="s">
        <v>0</v>
      </c>
      <c r="J155" s="4">
        <v>14049383.24</v>
      </c>
      <c r="K155" s="4">
        <v>12710505.729999999</v>
      </c>
      <c r="L155" s="4">
        <v>11193726.77</v>
      </c>
      <c r="M155" s="4">
        <v>12394886.57</v>
      </c>
      <c r="N155" s="4">
        <v>12226546.540000001</v>
      </c>
      <c r="P155" s="13">
        <v>-1822836.6999999993</v>
      </c>
      <c r="Q155" s="5">
        <v>-12.974496238455513</v>
      </c>
    </row>
    <row r="156" spans="1:63" x14ac:dyDescent="0.2">
      <c r="A156" s="15">
        <v>166</v>
      </c>
      <c r="B156" s="15">
        <v>1</v>
      </c>
      <c r="C156" s="15">
        <v>5</v>
      </c>
      <c r="D156" s="15">
        <v>0</v>
      </c>
      <c r="E156" s="15" t="s">
        <v>120</v>
      </c>
      <c r="F156" s="2" t="s">
        <v>118</v>
      </c>
      <c r="I156" s="6" t="s">
        <v>98</v>
      </c>
      <c r="J156" s="7">
        <v>14348750.919999994</v>
      </c>
      <c r="K156" s="7">
        <v>12976251.799999997</v>
      </c>
      <c r="L156" s="7">
        <v>10474585.210000005</v>
      </c>
      <c r="M156" s="7">
        <v>11385267.170000004</v>
      </c>
      <c r="N156" s="7">
        <v>12375490.93</v>
      </c>
      <c r="P156" s="13">
        <v>-1973259.9899999946</v>
      </c>
      <c r="Q156" s="5">
        <v>-13.752137736599558</v>
      </c>
    </row>
    <row r="157" spans="1:63" ht="12" thickBot="1" x14ac:dyDescent="0.25">
      <c r="A157" s="15">
        <v>167</v>
      </c>
      <c r="B157" s="15">
        <v>1</v>
      </c>
      <c r="C157" s="15">
        <v>5</v>
      </c>
      <c r="D157" s="15">
        <v>0</v>
      </c>
      <c r="E157" s="15" t="s">
        <v>120</v>
      </c>
      <c r="F157" s="2" t="s">
        <v>118</v>
      </c>
      <c r="I157" s="8" t="s">
        <v>99</v>
      </c>
      <c r="J157" s="9">
        <v>-299367.67999999411</v>
      </c>
      <c r="K157" s="9">
        <v>-265746.06999999844</v>
      </c>
      <c r="L157" s="9">
        <v>719141.55999999493</v>
      </c>
      <c r="M157" s="9">
        <v>1009619.3999999966</v>
      </c>
      <c r="N157" s="9">
        <v>-148944.38999999873</v>
      </c>
      <c r="P157" s="13">
        <v>150423.28999999538</v>
      </c>
      <c r="Q157" s="5">
        <v>-50.247003951795442</v>
      </c>
    </row>
    <row r="158" spans="1:63" x14ac:dyDescent="0.2">
      <c r="A158" s="15">
        <v>168</v>
      </c>
      <c r="B158" s="15">
        <v>1</v>
      </c>
      <c r="C158" s="15">
        <v>5</v>
      </c>
      <c r="D158" s="15">
        <v>0</v>
      </c>
      <c r="E158" s="15" t="s">
        <v>120</v>
      </c>
      <c r="F158" s="2" t="s">
        <v>118</v>
      </c>
      <c r="I158" s="2" t="s">
        <v>100</v>
      </c>
      <c r="J158" s="12">
        <v>1190708.7399999932</v>
      </c>
      <c r="K158" s="4">
        <v>891341.05999999912</v>
      </c>
      <c r="L158" s="4">
        <v>625594.99000000069</v>
      </c>
      <c r="M158" s="4">
        <v>1344736.5499999956</v>
      </c>
      <c r="N158" s="4">
        <v>2354355.9499999923</v>
      </c>
      <c r="P158" s="13">
        <v>1163647.209999999</v>
      </c>
      <c r="Q158" s="5">
        <v>97.72727543765285</v>
      </c>
      <c r="R158" s="5">
        <v>8.2983442017961639</v>
      </c>
      <c r="S158" s="5">
        <v>19.024343868999079</v>
      </c>
    </row>
    <row r="159" spans="1:63" x14ac:dyDescent="0.2">
      <c r="A159" s="15">
        <v>169</v>
      </c>
      <c r="B159" s="15">
        <v>1</v>
      </c>
      <c r="C159" s="15">
        <v>5</v>
      </c>
      <c r="D159" s="15">
        <v>0</v>
      </c>
      <c r="E159" s="15" t="s">
        <v>120</v>
      </c>
      <c r="F159" s="2" t="s">
        <v>118</v>
      </c>
      <c r="I159" s="6" t="s">
        <v>101</v>
      </c>
      <c r="J159" s="7">
        <v>891341.05999999912</v>
      </c>
      <c r="K159" s="7">
        <v>625594.99000000069</v>
      </c>
      <c r="L159" s="7">
        <v>1344736.5499999956</v>
      </c>
      <c r="M159" s="7">
        <v>2354355.9499999923</v>
      </c>
      <c r="N159" s="7">
        <v>2205411.5599999935</v>
      </c>
      <c r="P159" s="13">
        <v>1314070.4999999944</v>
      </c>
      <c r="Q159" s="5">
        <v>147.42622762155665</v>
      </c>
      <c r="R159" s="5">
        <v>6.2119766728796177</v>
      </c>
      <c r="S159" s="5">
        <v>17.820800584595421</v>
      </c>
      <c r="AA159" s="43">
        <v>-1.8228366999999992</v>
      </c>
      <c r="AB159" s="43">
        <v>-1.9732599899999947</v>
      </c>
      <c r="AC159" s="43">
        <v>1.163647209999999</v>
      </c>
      <c r="AD159" s="43">
        <v>1.3140704999999944</v>
      </c>
      <c r="AE159" s="5">
        <v>-12.974496238455513</v>
      </c>
      <c r="AF159" s="5">
        <v>-13.752137736599558</v>
      </c>
      <c r="AG159" s="5">
        <v>97.72727543765285</v>
      </c>
      <c r="AH159" s="5">
        <v>147.42622762155665</v>
      </c>
      <c r="AI159" s="5">
        <v>8.2983442017961639</v>
      </c>
      <c r="AJ159" s="5">
        <v>19.024343868999079</v>
      </c>
      <c r="AK159" s="5">
        <v>6.2119766728796177</v>
      </c>
      <c r="AL159" s="5">
        <v>17.820800584595421</v>
      </c>
      <c r="AM159" s="13">
        <f t="shared" ref="AM159" si="417">J155</f>
        <v>14049383.24</v>
      </c>
      <c r="AN159" s="13">
        <f t="shared" ref="AN159" si="418">K155</f>
        <v>12710505.729999999</v>
      </c>
      <c r="AO159" s="13">
        <f t="shared" ref="AO159" si="419">L155</f>
        <v>11193726.77</v>
      </c>
      <c r="AP159" s="13">
        <f t="shared" ref="AP159" si="420">M155</f>
        <v>12394886.57</v>
      </c>
      <c r="AQ159" s="13">
        <f t="shared" ref="AQ159" si="421">N155</f>
        <v>12226546.540000001</v>
      </c>
      <c r="AR159" s="13">
        <f t="shared" ref="AR159" si="422">J156</f>
        <v>14348750.919999994</v>
      </c>
      <c r="AS159" s="13">
        <f t="shared" ref="AS159" si="423">K156</f>
        <v>12976251.799999997</v>
      </c>
      <c r="AT159" s="13">
        <f t="shared" ref="AT159" si="424">L156</f>
        <v>10474585.210000005</v>
      </c>
      <c r="AU159" s="13">
        <f t="shared" ref="AU159" si="425">M156</f>
        <v>11385267.170000004</v>
      </c>
      <c r="AV159" s="13">
        <f t="shared" ref="AV159" si="426">N156</f>
        <v>12375490.93</v>
      </c>
      <c r="AW159" s="13">
        <f t="shared" ref="AW159" si="427">J158</f>
        <v>1190708.7399999932</v>
      </c>
      <c r="AX159" s="13">
        <f t="shared" ref="AX159" si="428">K158</f>
        <v>891341.05999999912</v>
      </c>
      <c r="AY159" s="13">
        <f t="shared" ref="AY159" si="429">L158</f>
        <v>625594.99000000069</v>
      </c>
      <c r="AZ159" s="13">
        <f t="shared" ref="AZ159" si="430">M158</f>
        <v>1344736.5499999956</v>
      </c>
      <c r="BA159" s="13">
        <f t="shared" ref="BA159" si="431">N158</f>
        <v>2354355.9499999923</v>
      </c>
      <c r="BB159" s="13">
        <f t="shared" ref="BB159" si="432">J159</f>
        <v>891341.05999999912</v>
      </c>
      <c r="BC159" s="13">
        <f t="shared" ref="BC159" si="433">K159</f>
        <v>625594.99000000069</v>
      </c>
      <c r="BD159" s="13">
        <f t="shared" ref="BD159" si="434">L159</f>
        <v>1344736.5499999956</v>
      </c>
      <c r="BE159" s="13">
        <f t="shared" ref="BE159" si="435">M159</f>
        <v>2354355.9499999923</v>
      </c>
      <c r="BF159" s="13">
        <f t="shared" ref="BF159" si="436">N159</f>
        <v>2205411.5599999935</v>
      </c>
      <c r="BG159" s="13">
        <f t="shared" ref="BG159" si="437">AM159-AR159</f>
        <v>-299367.67999999411</v>
      </c>
      <c r="BH159" s="13">
        <f t="shared" ref="BH159" si="438">AN159-AS159</f>
        <v>-265746.06999999844</v>
      </c>
      <c r="BI159" s="13">
        <f t="shared" ref="BI159" si="439">AO159-AT159</f>
        <v>719141.55999999493</v>
      </c>
      <c r="BJ159" s="13">
        <f t="shared" ref="BJ159" si="440">AP159-AU159</f>
        <v>1009619.3999999966</v>
      </c>
      <c r="BK159" s="13">
        <f t="shared" ref="BK159" si="441">AQ159-AV159</f>
        <v>-148944.38999999873</v>
      </c>
    </row>
    <row r="160" spans="1:63" x14ac:dyDescent="0.2">
      <c r="A160" s="15">
        <v>171</v>
      </c>
      <c r="B160" s="15">
        <v>1</v>
      </c>
      <c r="C160" s="15">
        <v>6</v>
      </c>
      <c r="D160" s="15">
        <v>1</v>
      </c>
      <c r="E160" s="15" t="s">
        <v>120</v>
      </c>
      <c r="F160" s="2" t="s">
        <v>96</v>
      </c>
      <c r="G160" s="2" t="s">
        <v>73</v>
      </c>
      <c r="H160" s="2" t="s">
        <v>73</v>
      </c>
      <c r="J160" s="3"/>
      <c r="K160" s="3"/>
      <c r="L160" s="3"/>
      <c r="M160" s="3"/>
      <c r="N160" s="3"/>
      <c r="P160" s="13">
        <v>0</v>
      </c>
      <c r="Q160" s="5"/>
    </row>
    <row r="161" spans="1:63" x14ac:dyDescent="0.2">
      <c r="A161" s="15">
        <v>172</v>
      </c>
      <c r="B161" s="15">
        <v>1</v>
      </c>
      <c r="C161" s="15">
        <v>6</v>
      </c>
      <c r="D161" s="15">
        <v>1</v>
      </c>
      <c r="E161" s="15" t="s">
        <v>120</v>
      </c>
      <c r="F161" s="2" t="s">
        <v>96</v>
      </c>
      <c r="G161" s="2" t="s">
        <v>73</v>
      </c>
      <c r="I161" s="2" t="s">
        <v>0</v>
      </c>
      <c r="J161" s="4">
        <v>3599719</v>
      </c>
      <c r="K161" s="4">
        <v>3555930</v>
      </c>
      <c r="L161" s="4">
        <v>3093920.23</v>
      </c>
      <c r="M161" s="4">
        <v>3959209.48</v>
      </c>
      <c r="N161" s="4">
        <v>3906922</v>
      </c>
      <c r="P161" s="13">
        <v>307203</v>
      </c>
      <c r="Q161" s="5">
        <v>8.5340827992407284</v>
      </c>
    </row>
    <row r="162" spans="1:63" x14ac:dyDescent="0.2">
      <c r="A162" s="15">
        <v>173</v>
      </c>
      <c r="B162" s="15">
        <v>1</v>
      </c>
      <c r="C162" s="15">
        <v>6</v>
      </c>
      <c r="D162" s="15">
        <v>1</v>
      </c>
      <c r="E162" s="15" t="s">
        <v>120</v>
      </c>
      <c r="F162" s="2" t="s">
        <v>96</v>
      </c>
      <c r="G162" s="2" t="s">
        <v>73</v>
      </c>
      <c r="I162" s="6" t="s">
        <v>98</v>
      </c>
      <c r="J162" s="7">
        <v>3788161.0199999982</v>
      </c>
      <c r="K162" s="7">
        <v>3757492.8099999996</v>
      </c>
      <c r="L162" s="7">
        <v>3329668.51</v>
      </c>
      <c r="M162" s="7">
        <v>3841212.9800000004</v>
      </c>
      <c r="N162" s="7">
        <v>3958127.21</v>
      </c>
      <c r="P162" s="13">
        <v>169966.19000000181</v>
      </c>
      <c r="Q162" s="5">
        <v>4.4867731097661068</v>
      </c>
    </row>
    <row r="163" spans="1:63" ht="12" thickBot="1" x14ac:dyDescent="0.25">
      <c r="A163" s="15">
        <v>174</v>
      </c>
      <c r="B163" s="15">
        <v>1</v>
      </c>
      <c r="C163" s="15">
        <v>6</v>
      </c>
      <c r="D163" s="15">
        <v>1</v>
      </c>
      <c r="E163" s="15" t="s">
        <v>120</v>
      </c>
      <c r="F163" s="2" t="s">
        <v>96</v>
      </c>
      <c r="G163" s="2" t="s">
        <v>73</v>
      </c>
      <c r="I163" s="8" t="s">
        <v>99</v>
      </c>
      <c r="J163" s="9">
        <v>-188442.01999999816</v>
      </c>
      <c r="K163" s="9">
        <v>-201562.80999999959</v>
      </c>
      <c r="L163" s="9">
        <v>-235748.2799999998</v>
      </c>
      <c r="M163" s="9">
        <v>117996.49999999953</v>
      </c>
      <c r="N163" s="9">
        <v>-51205.209999999963</v>
      </c>
      <c r="P163" s="13">
        <v>137236.80999999819</v>
      </c>
      <c r="Q163" s="5">
        <v>-72.827074343609539</v>
      </c>
    </row>
    <row r="164" spans="1:63" x14ac:dyDescent="0.2">
      <c r="A164" s="15">
        <v>175</v>
      </c>
      <c r="B164" s="15">
        <v>1</v>
      </c>
      <c r="C164" s="15">
        <v>6</v>
      </c>
      <c r="D164" s="15">
        <v>1</v>
      </c>
      <c r="E164" s="15" t="s">
        <v>120</v>
      </c>
      <c r="F164" s="2" t="s">
        <v>96</v>
      </c>
      <c r="G164" s="2" t="s">
        <v>73</v>
      </c>
      <c r="I164" s="2" t="s">
        <v>100</v>
      </c>
      <c r="J164" s="4">
        <v>1456842.4799999981</v>
      </c>
      <c r="K164" s="4">
        <v>1268400.46</v>
      </c>
      <c r="L164" s="4">
        <v>1066837.6500000001</v>
      </c>
      <c r="M164" s="4">
        <v>831089.37</v>
      </c>
      <c r="N164" s="4">
        <v>949085.87</v>
      </c>
      <c r="P164" s="13">
        <v>-507756.60999999812</v>
      </c>
      <c r="Q164" s="5">
        <v>-34.85322654786939</v>
      </c>
      <c r="R164" s="5">
        <v>38.457776010799009</v>
      </c>
      <c r="S164" s="5">
        <v>23.978154810239158</v>
      </c>
    </row>
    <row r="165" spans="1:63" x14ac:dyDescent="0.2">
      <c r="A165" s="15">
        <v>176</v>
      </c>
      <c r="B165" s="15">
        <v>1</v>
      </c>
      <c r="C165" s="15">
        <v>6</v>
      </c>
      <c r="D165" s="15">
        <v>1</v>
      </c>
      <c r="E165" s="15" t="s">
        <v>120</v>
      </c>
      <c r="F165" s="2" t="s">
        <v>96</v>
      </c>
      <c r="G165" s="2" t="s">
        <v>73</v>
      </c>
      <c r="I165" s="6" t="s">
        <v>101</v>
      </c>
      <c r="J165" s="7">
        <v>1268400.46</v>
      </c>
      <c r="K165" s="7">
        <v>1066837.6500000001</v>
      </c>
      <c r="L165" s="7">
        <v>831089.37</v>
      </c>
      <c r="M165" s="7">
        <v>949085.87</v>
      </c>
      <c r="N165" s="7">
        <v>897880.66</v>
      </c>
      <c r="P165" s="13">
        <v>-370519.79999999993</v>
      </c>
      <c r="Q165" s="5">
        <v>-29.211578810054984</v>
      </c>
      <c r="R165" s="5">
        <v>33.483277329114181</v>
      </c>
      <c r="S165" s="5">
        <v>22.684482139218566</v>
      </c>
      <c r="AA165" s="43">
        <v>0.307203</v>
      </c>
      <c r="AB165" s="43">
        <v>0.16996619000000179</v>
      </c>
      <c r="AC165" s="43">
        <v>-0.50775660999999817</v>
      </c>
      <c r="AD165" s="43">
        <v>-0.37051979999999995</v>
      </c>
      <c r="AE165" s="5">
        <v>8.5340827992407284</v>
      </c>
      <c r="AF165" s="5">
        <v>4.4867731097661068</v>
      </c>
      <c r="AG165" s="5">
        <v>-34.85322654786939</v>
      </c>
      <c r="AH165" s="5">
        <v>-29.211578810054984</v>
      </c>
      <c r="AI165" s="5">
        <v>38.457776010799009</v>
      </c>
      <c r="AJ165" s="5">
        <v>23.978154810239158</v>
      </c>
      <c r="AK165" s="5">
        <v>33.483277329114181</v>
      </c>
      <c r="AL165" s="5">
        <v>22.684482139218566</v>
      </c>
      <c r="AM165" s="13">
        <f t="shared" ref="AM165" si="442">J161</f>
        <v>3599719</v>
      </c>
      <c r="AN165" s="13">
        <f t="shared" ref="AN165" si="443">K161</f>
        <v>3555930</v>
      </c>
      <c r="AO165" s="13">
        <f t="shared" ref="AO165" si="444">L161</f>
        <v>3093920.23</v>
      </c>
      <c r="AP165" s="13">
        <f t="shared" ref="AP165" si="445">M161</f>
        <v>3959209.48</v>
      </c>
      <c r="AQ165" s="13">
        <f t="shared" ref="AQ165" si="446">N161</f>
        <v>3906922</v>
      </c>
      <c r="AR165" s="13">
        <f t="shared" ref="AR165" si="447">J162</f>
        <v>3788161.0199999982</v>
      </c>
      <c r="AS165" s="13">
        <f t="shared" ref="AS165" si="448">K162</f>
        <v>3757492.8099999996</v>
      </c>
      <c r="AT165" s="13">
        <f t="shared" ref="AT165" si="449">L162</f>
        <v>3329668.51</v>
      </c>
      <c r="AU165" s="13">
        <f t="shared" ref="AU165" si="450">M162</f>
        <v>3841212.9800000004</v>
      </c>
      <c r="AV165" s="13">
        <f t="shared" ref="AV165" si="451">N162</f>
        <v>3958127.21</v>
      </c>
      <c r="AW165" s="13">
        <f t="shared" ref="AW165" si="452">J164</f>
        <v>1456842.4799999981</v>
      </c>
      <c r="AX165" s="13">
        <f t="shared" ref="AX165" si="453">K164</f>
        <v>1268400.46</v>
      </c>
      <c r="AY165" s="13">
        <f t="shared" ref="AY165" si="454">L164</f>
        <v>1066837.6500000001</v>
      </c>
      <c r="AZ165" s="13">
        <f t="shared" ref="AZ165" si="455">M164</f>
        <v>831089.37</v>
      </c>
      <c r="BA165" s="13">
        <f t="shared" ref="BA165" si="456">N164</f>
        <v>949085.87</v>
      </c>
      <c r="BB165" s="13">
        <f t="shared" ref="BB165" si="457">J165</f>
        <v>1268400.46</v>
      </c>
      <c r="BC165" s="13">
        <f t="shared" ref="BC165" si="458">K165</f>
        <v>1066837.6500000001</v>
      </c>
      <c r="BD165" s="13">
        <f t="shared" ref="BD165" si="459">L165</f>
        <v>831089.37</v>
      </c>
      <c r="BE165" s="13">
        <f t="shared" ref="BE165" si="460">M165</f>
        <v>949085.87</v>
      </c>
      <c r="BF165" s="13">
        <f t="shared" ref="BF165" si="461">N165</f>
        <v>897880.66</v>
      </c>
      <c r="BG165" s="13">
        <f t="shared" ref="BG165" si="462">AM165-AR165</f>
        <v>-188442.01999999816</v>
      </c>
      <c r="BH165" s="13">
        <f t="shared" ref="BH165" si="463">AN165-AS165</f>
        <v>-201562.80999999959</v>
      </c>
      <c r="BI165" s="13">
        <f t="shared" ref="BI165" si="464">AO165-AT165</f>
        <v>-235748.2799999998</v>
      </c>
      <c r="BJ165" s="13">
        <f t="shared" ref="BJ165" si="465">AP165-AU165</f>
        <v>117996.49999999953</v>
      </c>
      <c r="BK165" s="13">
        <f t="shared" ref="BK165" si="466">AQ165-AV165</f>
        <v>-51205.209999999963</v>
      </c>
    </row>
    <row r="166" spans="1:63" x14ac:dyDescent="0.2">
      <c r="A166" s="15">
        <v>178</v>
      </c>
      <c r="B166" s="15">
        <v>1</v>
      </c>
      <c r="C166" s="15">
        <v>7</v>
      </c>
      <c r="D166" s="15">
        <v>1</v>
      </c>
      <c r="E166" s="15" t="s">
        <v>120</v>
      </c>
      <c r="F166" s="2" t="s">
        <v>29</v>
      </c>
      <c r="G166" s="2" t="s">
        <v>68</v>
      </c>
      <c r="H166" s="2" t="s">
        <v>68</v>
      </c>
      <c r="J166" s="3"/>
      <c r="K166" s="3"/>
      <c r="L166" s="3"/>
      <c r="M166" s="3"/>
      <c r="N166" s="3"/>
      <c r="P166" s="13">
        <v>0</v>
      </c>
      <c r="Q166" s="5"/>
    </row>
    <row r="167" spans="1:63" x14ac:dyDescent="0.2">
      <c r="A167" s="15">
        <v>179</v>
      </c>
      <c r="B167" s="15">
        <v>1</v>
      </c>
      <c r="C167" s="15">
        <v>7</v>
      </c>
      <c r="D167" s="15">
        <v>1</v>
      </c>
      <c r="E167" s="15" t="s">
        <v>120</v>
      </c>
      <c r="F167" s="2" t="s">
        <v>29</v>
      </c>
      <c r="G167" s="2" t="s">
        <v>68</v>
      </c>
      <c r="I167" s="2" t="s">
        <v>0</v>
      </c>
      <c r="J167" s="4">
        <v>0</v>
      </c>
      <c r="K167" s="4">
        <v>0</v>
      </c>
      <c r="L167" s="4">
        <v>106537.52</v>
      </c>
      <c r="M167" s="4">
        <v>221847.89</v>
      </c>
      <c r="N167" s="4">
        <v>1376481.01</v>
      </c>
      <c r="P167" s="13">
        <v>1376481.01</v>
      </c>
      <c r="Q167" s="5"/>
    </row>
    <row r="168" spans="1:63" x14ac:dyDescent="0.2">
      <c r="A168" s="15">
        <v>180</v>
      </c>
      <c r="B168" s="15">
        <v>1</v>
      </c>
      <c r="C168" s="15">
        <v>7</v>
      </c>
      <c r="D168" s="15">
        <v>1</v>
      </c>
      <c r="E168" s="15" t="s">
        <v>120</v>
      </c>
      <c r="F168" s="2" t="s">
        <v>29</v>
      </c>
      <c r="G168" s="2" t="s">
        <v>68</v>
      </c>
      <c r="I168" s="6" t="s">
        <v>98</v>
      </c>
      <c r="J168" s="7">
        <v>0</v>
      </c>
      <c r="K168" s="7">
        <v>0</v>
      </c>
      <c r="L168" s="7">
        <v>104696.15000000001</v>
      </c>
      <c r="M168" s="7">
        <v>112980.24</v>
      </c>
      <c r="N168" s="7">
        <v>1182075.8499999999</v>
      </c>
      <c r="P168" s="13">
        <v>1182075.8499999999</v>
      </c>
      <c r="Q168" s="5"/>
    </row>
    <row r="169" spans="1:63" ht="12" thickBot="1" x14ac:dyDescent="0.25">
      <c r="A169" s="15">
        <v>181</v>
      </c>
      <c r="B169" s="15">
        <v>1</v>
      </c>
      <c r="C169" s="15">
        <v>7</v>
      </c>
      <c r="D169" s="15">
        <v>1</v>
      </c>
      <c r="E169" s="15" t="s">
        <v>120</v>
      </c>
      <c r="F169" s="2" t="s">
        <v>29</v>
      </c>
      <c r="G169" s="2" t="s">
        <v>68</v>
      </c>
      <c r="I169" s="8" t="s">
        <v>99</v>
      </c>
      <c r="J169" s="9">
        <v>0</v>
      </c>
      <c r="K169" s="9">
        <v>0</v>
      </c>
      <c r="L169" s="9">
        <v>1841.3699999999953</v>
      </c>
      <c r="M169" s="9">
        <v>108867.65000000001</v>
      </c>
      <c r="N169" s="9">
        <v>194405.16000000015</v>
      </c>
      <c r="P169" s="13">
        <v>194405.16000000015</v>
      </c>
      <c r="Q169" s="5"/>
    </row>
    <row r="170" spans="1:63" x14ac:dyDescent="0.2">
      <c r="A170" s="15">
        <v>182</v>
      </c>
      <c r="B170" s="15">
        <v>1</v>
      </c>
      <c r="C170" s="15">
        <v>7</v>
      </c>
      <c r="D170" s="15">
        <v>1</v>
      </c>
      <c r="E170" s="15" t="s">
        <v>120</v>
      </c>
      <c r="F170" s="2" t="s">
        <v>29</v>
      </c>
      <c r="G170" s="2" t="s">
        <v>68</v>
      </c>
      <c r="I170" s="2" t="s">
        <v>100</v>
      </c>
      <c r="J170" s="4">
        <v>0</v>
      </c>
      <c r="K170" s="4">
        <v>0</v>
      </c>
      <c r="L170" s="4">
        <v>0</v>
      </c>
      <c r="M170" s="4">
        <v>1841</v>
      </c>
      <c r="N170" s="4">
        <v>110709.02</v>
      </c>
      <c r="P170" s="13">
        <v>110709.02</v>
      </c>
      <c r="Q170" s="5"/>
      <c r="R170" s="5" t="e">
        <v>#DIV/0!</v>
      </c>
      <c r="S170" s="5">
        <v>9.3656443450731199</v>
      </c>
    </row>
    <row r="171" spans="1:63" x14ac:dyDescent="0.2">
      <c r="A171" s="15">
        <v>183</v>
      </c>
      <c r="B171" s="15">
        <v>1</v>
      </c>
      <c r="C171" s="15">
        <v>7</v>
      </c>
      <c r="D171" s="15">
        <v>1</v>
      </c>
      <c r="E171" s="15" t="s">
        <v>120</v>
      </c>
      <c r="F171" s="2" t="s">
        <v>29</v>
      </c>
      <c r="G171" s="2" t="s">
        <v>68</v>
      </c>
      <c r="I171" s="6" t="s">
        <v>101</v>
      </c>
      <c r="J171" s="7">
        <v>0</v>
      </c>
      <c r="K171" s="7">
        <v>0</v>
      </c>
      <c r="L171" s="7">
        <v>1841</v>
      </c>
      <c r="M171" s="7">
        <v>110709.02</v>
      </c>
      <c r="N171" s="7">
        <v>305114.18</v>
      </c>
      <c r="P171" s="13">
        <v>305114.18</v>
      </c>
      <c r="Q171" s="5"/>
      <c r="R171" s="5" t="e">
        <v>#DIV/0!</v>
      </c>
      <c r="S171" s="5">
        <v>25.811726041099647</v>
      </c>
      <c r="U171" s="2">
        <v>0.9</v>
      </c>
      <c r="AA171" s="43">
        <v>1.37648101</v>
      </c>
      <c r="AB171" s="43">
        <v>1.1820758499999999</v>
      </c>
      <c r="AC171" s="43">
        <v>0.11070902000000001</v>
      </c>
      <c r="AD171" s="43">
        <v>0.30511418000000001</v>
      </c>
      <c r="AE171" s="5" t="e">
        <v>#DIV/0!</v>
      </c>
      <c r="AF171" s="5" t="e">
        <v>#DIV/0!</v>
      </c>
      <c r="AG171" s="5" t="e">
        <v>#DIV/0!</v>
      </c>
      <c r="AH171" s="5" t="e">
        <v>#DIV/0!</v>
      </c>
      <c r="AI171" s="5" t="e">
        <v>#DIV/0!</v>
      </c>
      <c r="AJ171" s="5">
        <v>9.3656443450731199</v>
      </c>
      <c r="AK171" s="5" t="e">
        <v>#DIV/0!</v>
      </c>
      <c r="AL171" s="5">
        <v>25.811726041099647</v>
      </c>
      <c r="AM171" s="13">
        <f t="shared" ref="AM171" si="467">J167</f>
        <v>0</v>
      </c>
      <c r="AN171" s="13">
        <f t="shared" ref="AN171" si="468">K167</f>
        <v>0</v>
      </c>
      <c r="AO171" s="13">
        <f t="shared" ref="AO171" si="469">L167</f>
        <v>106537.52</v>
      </c>
      <c r="AP171" s="13">
        <f t="shared" ref="AP171" si="470">M167</f>
        <v>221847.89</v>
      </c>
      <c r="AQ171" s="13">
        <f t="shared" ref="AQ171" si="471">N167</f>
        <v>1376481.01</v>
      </c>
      <c r="AR171" s="13">
        <f t="shared" ref="AR171" si="472">J168</f>
        <v>0</v>
      </c>
      <c r="AS171" s="13">
        <f t="shared" ref="AS171" si="473">K168</f>
        <v>0</v>
      </c>
      <c r="AT171" s="13">
        <f t="shared" ref="AT171" si="474">L168</f>
        <v>104696.15000000001</v>
      </c>
      <c r="AU171" s="13">
        <f t="shared" ref="AU171" si="475">M168</f>
        <v>112980.24</v>
      </c>
      <c r="AV171" s="13">
        <f t="shared" ref="AV171" si="476">N168</f>
        <v>1182075.8499999999</v>
      </c>
      <c r="AW171" s="13">
        <f t="shared" ref="AW171" si="477">J170</f>
        <v>0</v>
      </c>
      <c r="AX171" s="13">
        <f t="shared" ref="AX171" si="478">K170</f>
        <v>0</v>
      </c>
      <c r="AY171" s="13">
        <f t="shared" ref="AY171" si="479">L170</f>
        <v>0</v>
      </c>
      <c r="AZ171" s="13">
        <f t="shared" ref="AZ171" si="480">M170</f>
        <v>1841</v>
      </c>
      <c r="BA171" s="13">
        <f t="shared" ref="BA171" si="481">N170</f>
        <v>110709.02</v>
      </c>
      <c r="BB171" s="13">
        <f t="shared" ref="BB171" si="482">J171</f>
        <v>0</v>
      </c>
      <c r="BC171" s="13">
        <f t="shared" ref="BC171" si="483">K171</f>
        <v>0</v>
      </c>
      <c r="BD171" s="13">
        <f t="shared" ref="BD171" si="484">L171</f>
        <v>1841</v>
      </c>
      <c r="BE171" s="13">
        <f t="shared" ref="BE171" si="485">M171</f>
        <v>110709.02</v>
      </c>
      <c r="BF171" s="13">
        <f t="shared" ref="BF171" si="486">N171</f>
        <v>305114.18</v>
      </c>
      <c r="BG171" s="13">
        <f t="shared" ref="BG171" si="487">AM171-AR171</f>
        <v>0</v>
      </c>
      <c r="BH171" s="13">
        <f t="shared" ref="BH171" si="488">AN171-AS171</f>
        <v>0</v>
      </c>
      <c r="BI171" s="13">
        <f t="shared" ref="BI171" si="489">AO171-AT171</f>
        <v>1841.3699999999953</v>
      </c>
      <c r="BJ171" s="13">
        <f t="shared" ref="BJ171" si="490">AP171-AU171</f>
        <v>108867.65000000001</v>
      </c>
      <c r="BK171" s="13">
        <f t="shared" ref="BK171" si="491">AQ171-AV171</f>
        <v>194405.16000000015</v>
      </c>
    </row>
    <row r="172" spans="1:63" x14ac:dyDescent="0.2">
      <c r="A172" s="15">
        <v>184</v>
      </c>
      <c r="B172" s="15">
        <v>1</v>
      </c>
      <c r="C172" s="15">
        <v>7</v>
      </c>
      <c r="D172" s="15">
        <v>2</v>
      </c>
      <c r="E172" s="15" t="s">
        <v>120</v>
      </c>
      <c r="F172" s="2" t="s">
        <v>29</v>
      </c>
      <c r="G172" s="2" t="s">
        <v>75</v>
      </c>
      <c r="H172" s="2" t="s">
        <v>75</v>
      </c>
      <c r="J172" s="3"/>
      <c r="K172" s="4"/>
      <c r="L172" s="4"/>
      <c r="M172" s="4"/>
      <c r="N172" s="4"/>
      <c r="P172" s="13">
        <v>0</v>
      </c>
      <c r="Q172" s="5"/>
    </row>
    <row r="173" spans="1:63" x14ac:dyDescent="0.2">
      <c r="A173" s="15">
        <v>185</v>
      </c>
      <c r="B173" s="15">
        <v>1</v>
      </c>
      <c r="C173" s="15">
        <v>7</v>
      </c>
      <c r="D173" s="15">
        <v>2</v>
      </c>
      <c r="E173" s="15" t="s">
        <v>120</v>
      </c>
      <c r="F173" s="2" t="s">
        <v>29</v>
      </c>
      <c r="G173" s="2" t="s">
        <v>75</v>
      </c>
      <c r="I173" s="2" t="s">
        <v>0</v>
      </c>
      <c r="J173" s="4">
        <v>1594863.01</v>
      </c>
      <c r="K173" s="4">
        <v>1494429.7399999998</v>
      </c>
      <c r="L173" s="4">
        <v>1249312.07</v>
      </c>
      <c r="M173" s="4">
        <v>1324334.6400000001</v>
      </c>
      <c r="N173" s="4">
        <v>1600213</v>
      </c>
      <c r="P173" s="13">
        <v>5349.9899999999907</v>
      </c>
      <c r="Q173" s="5">
        <v>0.33545138149513321</v>
      </c>
    </row>
    <row r="174" spans="1:63" x14ac:dyDescent="0.2">
      <c r="A174" s="15">
        <v>186</v>
      </c>
      <c r="B174" s="15">
        <v>1</v>
      </c>
      <c r="C174" s="15">
        <v>7</v>
      </c>
      <c r="D174" s="15">
        <v>2</v>
      </c>
      <c r="E174" s="15" t="s">
        <v>120</v>
      </c>
      <c r="F174" s="2" t="s">
        <v>29</v>
      </c>
      <c r="G174" s="2" t="s">
        <v>75</v>
      </c>
      <c r="I174" s="6" t="s">
        <v>98</v>
      </c>
      <c r="J174" s="7">
        <v>1702435.6499999997</v>
      </c>
      <c r="K174" s="7">
        <v>1344779.7800000003</v>
      </c>
      <c r="L174" s="7">
        <v>1197878.92</v>
      </c>
      <c r="M174" s="7">
        <v>1307429.0699999998</v>
      </c>
      <c r="N174" s="7">
        <v>1675393.4299999997</v>
      </c>
      <c r="P174" s="13">
        <v>-27042.219999999972</v>
      </c>
      <c r="Q174" s="5">
        <v>-1.5884430051732013</v>
      </c>
    </row>
    <row r="175" spans="1:63" ht="12" thickBot="1" x14ac:dyDescent="0.25">
      <c r="A175" s="15">
        <v>187</v>
      </c>
      <c r="B175" s="15">
        <v>1</v>
      </c>
      <c r="C175" s="15">
        <v>7</v>
      </c>
      <c r="D175" s="15">
        <v>2</v>
      </c>
      <c r="E175" s="15" t="s">
        <v>120</v>
      </c>
      <c r="F175" s="2" t="s">
        <v>29</v>
      </c>
      <c r="G175" s="2" t="s">
        <v>75</v>
      </c>
      <c r="I175" s="8" t="s">
        <v>99</v>
      </c>
      <c r="J175" s="9">
        <v>-107572.63999999966</v>
      </c>
      <c r="K175" s="9">
        <v>149649.9599999995</v>
      </c>
      <c r="L175" s="9">
        <v>51433.15000000014</v>
      </c>
      <c r="M175" s="9">
        <v>16905.570000000298</v>
      </c>
      <c r="N175" s="9">
        <v>-75180.429999999702</v>
      </c>
      <c r="P175" s="13">
        <v>32392.209999999963</v>
      </c>
      <c r="Q175" s="5">
        <v>-30.111941103239694</v>
      </c>
    </row>
    <row r="176" spans="1:63" x14ac:dyDescent="0.2">
      <c r="A176" s="15">
        <v>188</v>
      </c>
      <c r="B176" s="15">
        <v>1</v>
      </c>
      <c r="C176" s="15">
        <v>7</v>
      </c>
      <c r="D176" s="15">
        <v>2</v>
      </c>
      <c r="E176" s="15" t="s">
        <v>120</v>
      </c>
      <c r="F176" s="2" t="s">
        <v>29</v>
      </c>
      <c r="G176" s="2" t="s">
        <v>75</v>
      </c>
      <c r="I176" s="2" t="s">
        <v>100</v>
      </c>
      <c r="J176" s="4">
        <v>357255.0499999997</v>
      </c>
      <c r="K176" s="4">
        <v>249682.41</v>
      </c>
      <c r="L176" s="4">
        <v>399332.37</v>
      </c>
      <c r="M176" s="4">
        <v>450765.52</v>
      </c>
      <c r="N176" s="4">
        <v>467671.09</v>
      </c>
      <c r="P176" s="13">
        <v>110416.04000000033</v>
      </c>
      <c r="Q176" s="5">
        <v>30.906782143457569</v>
      </c>
      <c r="R176" s="5">
        <v>20.984937081175421</v>
      </c>
      <c r="S176" s="5">
        <v>27.914105524455834</v>
      </c>
    </row>
    <row r="177" spans="1:63" x14ac:dyDescent="0.2">
      <c r="A177" s="15">
        <v>189</v>
      </c>
      <c r="B177" s="15">
        <v>1</v>
      </c>
      <c r="C177" s="15">
        <v>7</v>
      </c>
      <c r="D177" s="15">
        <v>2</v>
      </c>
      <c r="E177" s="15" t="s">
        <v>120</v>
      </c>
      <c r="F177" s="2" t="s">
        <v>29</v>
      </c>
      <c r="G177" s="2" t="s">
        <v>75</v>
      </c>
      <c r="I177" s="6" t="s">
        <v>101</v>
      </c>
      <c r="J177" s="7">
        <v>249682.41</v>
      </c>
      <c r="K177" s="7">
        <v>399332.37</v>
      </c>
      <c r="L177" s="7">
        <v>450765.52</v>
      </c>
      <c r="M177" s="7">
        <v>467671.09</v>
      </c>
      <c r="N177" s="7">
        <v>392490.66000000003</v>
      </c>
      <c r="P177" s="13">
        <v>142808.25000000003</v>
      </c>
      <c r="Q177" s="5">
        <v>57.195959459058422</v>
      </c>
      <c r="R177" s="5">
        <v>14.666187823310681</v>
      </c>
      <c r="S177" s="5">
        <v>23.426775643975166</v>
      </c>
      <c r="AA177" s="43">
        <v>5.3499899999999911E-3</v>
      </c>
      <c r="AB177" s="43">
        <v>-2.7042219999999971E-2</v>
      </c>
      <c r="AC177" s="43">
        <v>0.11041604000000033</v>
      </c>
      <c r="AD177" s="43">
        <v>0.14280825000000003</v>
      </c>
      <c r="AE177" s="5">
        <v>0.33545138149513321</v>
      </c>
      <c r="AF177" s="5">
        <v>-1.5884430051732013</v>
      </c>
      <c r="AG177" s="5">
        <v>30.906782143457569</v>
      </c>
      <c r="AH177" s="5">
        <v>57.195959459058422</v>
      </c>
      <c r="AI177" s="5">
        <v>20.984937081175421</v>
      </c>
      <c r="AJ177" s="5">
        <v>27.914105524455834</v>
      </c>
      <c r="AK177" s="5">
        <v>14.666187823310681</v>
      </c>
      <c r="AL177" s="5">
        <v>23.426775643975166</v>
      </c>
      <c r="AM177" s="13">
        <f t="shared" ref="AM177" si="492">J173</f>
        <v>1594863.01</v>
      </c>
      <c r="AN177" s="13">
        <f t="shared" ref="AN177" si="493">K173</f>
        <v>1494429.7399999998</v>
      </c>
      <c r="AO177" s="13">
        <f t="shared" ref="AO177" si="494">L173</f>
        <v>1249312.07</v>
      </c>
      <c r="AP177" s="13">
        <f t="shared" ref="AP177" si="495">M173</f>
        <v>1324334.6400000001</v>
      </c>
      <c r="AQ177" s="13">
        <f t="shared" ref="AQ177" si="496">N173</f>
        <v>1600213</v>
      </c>
      <c r="AR177" s="13">
        <f t="shared" ref="AR177" si="497">J174</f>
        <v>1702435.6499999997</v>
      </c>
      <c r="AS177" s="13">
        <f t="shared" ref="AS177" si="498">K174</f>
        <v>1344779.7800000003</v>
      </c>
      <c r="AT177" s="13">
        <f t="shared" ref="AT177" si="499">L174</f>
        <v>1197878.92</v>
      </c>
      <c r="AU177" s="13">
        <f t="shared" ref="AU177" si="500">M174</f>
        <v>1307429.0699999998</v>
      </c>
      <c r="AV177" s="13">
        <f t="shared" ref="AV177" si="501">N174</f>
        <v>1675393.4299999997</v>
      </c>
      <c r="AW177" s="13">
        <f t="shared" ref="AW177" si="502">J176</f>
        <v>357255.0499999997</v>
      </c>
      <c r="AX177" s="13">
        <f t="shared" ref="AX177" si="503">K176</f>
        <v>249682.41</v>
      </c>
      <c r="AY177" s="13">
        <f t="shared" ref="AY177" si="504">L176</f>
        <v>399332.37</v>
      </c>
      <c r="AZ177" s="13">
        <f t="shared" ref="AZ177" si="505">M176</f>
        <v>450765.52</v>
      </c>
      <c r="BA177" s="13">
        <f t="shared" ref="BA177" si="506">N176</f>
        <v>467671.09</v>
      </c>
      <c r="BB177" s="13">
        <f t="shared" ref="BB177" si="507">J177</f>
        <v>249682.41</v>
      </c>
      <c r="BC177" s="13">
        <f t="shared" ref="BC177" si="508">K177</f>
        <v>399332.37</v>
      </c>
      <c r="BD177" s="13">
        <f t="shared" ref="BD177" si="509">L177</f>
        <v>450765.52</v>
      </c>
      <c r="BE177" s="13">
        <f t="shared" ref="BE177" si="510">M177</f>
        <v>467671.09</v>
      </c>
      <c r="BF177" s="13">
        <f t="shared" ref="BF177" si="511">N177</f>
        <v>392490.66000000003</v>
      </c>
      <c r="BG177" s="13">
        <f t="shared" ref="BG177" si="512">AM177-AR177</f>
        <v>-107572.63999999966</v>
      </c>
      <c r="BH177" s="13">
        <f t="shared" ref="BH177" si="513">AN177-AS177</f>
        <v>149649.9599999995</v>
      </c>
      <c r="BI177" s="13">
        <f t="shared" ref="BI177" si="514">AO177-AT177</f>
        <v>51433.15000000014</v>
      </c>
      <c r="BJ177" s="13">
        <f t="shared" ref="BJ177" si="515">AP177-AU177</f>
        <v>16905.570000000298</v>
      </c>
      <c r="BK177" s="13">
        <f t="shared" ref="BK177" si="516">AQ177-AV177</f>
        <v>-75180.429999999702</v>
      </c>
    </row>
    <row r="178" spans="1:63" x14ac:dyDescent="0.2">
      <c r="A178" s="15">
        <v>190</v>
      </c>
      <c r="B178" s="15">
        <v>1</v>
      </c>
      <c r="C178" s="15">
        <v>7</v>
      </c>
      <c r="D178" s="15">
        <v>3</v>
      </c>
      <c r="E178" s="15" t="s">
        <v>120</v>
      </c>
      <c r="F178" s="2" t="s">
        <v>29</v>
      </c>
      <c r="G178" s="2" t="s">
        <v>61</v>
      </c>
      <c r="H178" s="2" t="s">
        <v>61</v>
      </c>
      <c r="J178" s="3"/>
      <c r="K178" s="4"/>
      <c r="L178" s="4"/>
      <c r="M178" s="4"/>
      <c r="N178" s="4"/>
      <c r="P178" s="13">
        <v>0</v>
      </c>
      <c r="Q178" s="5"/>
    </row>
    <row r="179" spans="1:63" x14ac:dyDescent="0.2">
      <c r="A179" s="15">
        <v>191</v>
      </c>
      <c r="B179" s="15">
        <v>1</v>
      </c>
      <c r="C179" s="15">
        <v>7</v>
      </c>
      <c r="D179" s="15">
        <v>3</v>
      </c>
      <c r="E179" s="15" t="s">
        <v>120</v>
      </c>
      <c r="F179" s="2" t="s">
        <v>29</v>
      </c>
      <c r="G179" s="2" t="s">
        <v>61</v>
      </c>
      <c r="I179" s="2" t="s">
        <v>0</v>
      </c>
      <c r="J179" s="4">
        <v>2168869.0000000019</v>
      </c>
      <c r="K179" s="4">
        <v>1832603.7000000004</v>
      </c>
      <c r="L179" s="4">
        <v>2490430.1499999994</v>
      </c>
      <c r="M179" s="4">
        <v>-8128821.3000000017</v>
      </c>
      <c r="N179" s="4">
        <v>-1304871.1399999999</v>
      </c>
      <c r="P179" s="13">
        <v>-3473740.1400000015</v>
      </c>
      <c r="Q179" s="5">
        <v>-160.16366779183062</v>
      </c>
    </row>
    <row r="180" spans="1:63" x14ac:dyDescent="0.2">
      <c r="A180" s="15">
        <v>192</v>
      </c>
      <c r="B180" s="15">
        <v>1</v>
      </c>
      <c r="C180" s="15">
        <v>7</v>
      </c>
      <c r="D180" s="15">
        <v>3</v>
      </c>
      <c r="E180" s="15" t="s">
        <v>120</v>
      </c>
      <c r="F180" s="2" t="s">
        <v>29</v>
      </c>
      <c r="G180" s="2" t="s">
        <v>61</v>
      </c>
      <c r="I180" s="6" t="s">
        <v>98</v>
      </c>
      <c r="J180" s="7">
        <v>1547841.6299999997</v>
      </c>
      <c r="K180" s="7">
        <v>1971695.209999999</v>
      </c>
      <c r="L180" s="7">
        <v>1685190.4599999997</v>
      </c>
      <c r="M180" s="7">
        <v>1866968.9000000001</v>
      </c>
      <c r="N180" s="7">
        <v>2064949.35</v>
      </c>
      <c r="P180" s="13">
        <v>517107.72000000044</v>
      </c>
      <c r="Q180" s="5">
        <v>33.408309350098087</v>
      </c>
    </row>
    <row r="181" spans="1:63" ht="12" thickBot="1" x14ac:dyDescent="0.25">
      <c r="A181" s="15">
        <v>193</v>
      </c>
      <c r="B181" s="15">
        <v>1</v>
      </c>
      <c r="C181" s="15">
        <v>7</v>
      </c>
      <c r="D181" s="15">
        <v>3</v>
      </c>
      <c r="E181" s="15" t="s">
        <v>120</v>
      </c>
      <c r="F181" s="2" t="s">
        <v>29</v>
      </c>
      <c r="G181" s="2" t="s">
        <v>61</v>
      </c>
      <c r="I181" s="8" t="s">
        <v>99</v>
      </c>
      <c r="J181" s="9">
        <v>621027.37000000221</v>
      </c>
      <c r="K181" s="9">
        <v>-139091.50999999861</v>
      </c>
      <c r="L181" s="9">
        <v>805239.68999999971</v>
      </c>
      <c r="M181" s="9">
        <v>-9995790.2000000011</v>
      </c>
      <c r="N181" s="9">
        <v>-3369820.49</v>
      </c>
      <c r="P181" s="13">
        <v>-3990847.8600000022</v>
      </c>
      <c r="Q181" s="5">
        <v>-642.62028580157232</v>
      </c>
    </row>
    <row r="182" spans="1:63" x14ac:dyDescent="0.2">
      <c r="A182" s="15">
        <v>194</v>
      </c>
      <c r="B182" s="15">
        <v>1</v>
      </c>
      <c r="C182" s="15">
        <v>7</v>
      </c>
      <c r="D182" s="15">
        <v>3</v>
      </c>
      <c r="E182" s="15" t="s">
        <v>120</v>
      </c>
      <c r="F182" s="2" t="s">
        <v>29</v>
      </c>
      <c r="G182" s="2" t="s">
        <v>61</v>
      </c>
      <c r="I182" s="2" t="s">
        <v>100</v>
      </c>
      <c r="J182" s="4">
        <v>21654352.090000004</v>
      </c>
      <c r="K182" s="4">
        <v>22275379.460000005</v>
      </c>
      <c r="L182" s="4">
        <v>22136287.510000005</v>
      </c>
      <c r="M182" s="4">
        <v>22941526.980000004</v>
      </c>
      <c r="N182" s="4">
        <v>12945736.91</v>
      </c>
      <c r="P182" s="13">
        <v>-8708615.1800000034</v>
      </c>
      <c r="Q182" s="5">
        <v>-40.216466157958372</v>
      </c>
      <c r="R182" s="5">
        <v>1399.003080825524</v>
      </c>
      <c r="S182" s="5">
        <v>626.92757621391536</v>
      </c>
    </row>
    <row r="183" spans="1:63" x14ac:dyDescent="0.2">
      <c r="A183" s="15">
        <v>195</v>
      </c>
      <c r="B183" s="15">
        <v>1</v>
      </c>
      <c r="C183" s="15">
        <v>7</v>
      </c>
      <c r="D183" s="15">
        <v>3</v>
      </c>
      <c r="E183" s="15" t="s">
        <v>120</v>
      </c>
      <c r="F183" s="2" t="s">
        <v>29</v>
      </c>
      <c r="G183" s="2" t="s">
        <v>61</v>
      </c>
      <c r="I183" s="6" t="s">
        <v>101</v>
      </c>
      <c r="J183" s="7">
        <v>22275379.460000005</v>
      </c>
      <c r="K183" s="7">
        <v>22136287.510000005</v>
      </c>
      <c r="L183" s="7">
        <v>22941526.980000004</v>
      </c>
      <c r="M183" s="7">
        <v>12945736.91</v>
      </c>
      <c r="N183" s="7">
        <v>9575916.4199999999</v>
      </c>
      <c r="P183" s="13">
        <v>-12699463.040000005</v>
      </c>
      <c r="Q183" s="5">
        <v>-57.01120855339181</v>
      </c>
      <c r="R183" s="5">
        <v>1439.1252327281061</v>
      </c>
      <c r="S183" s="5">
        <v>463.73614054988803</v>
      </c>
      <c r="U183" s="2">
        <v>116.8</v>
      </c>
      <c r="AA183" s="43">
        <v>-3.4737401400000016</v>
      </c>
      <c r="AB183" s="43">
        <v>0.51710772000000049</v>
      </c>
      <c r="AC183" s="43">
        <v>-8.7086151800000042</v>
      </c>
      <c r="AD183" s="43">
        <v>-12.699463040000005</v>
      </c>
      <c r="AE183" s="5">
        <v>-160.16366779183062</v>
      </c>
      <c r="AF183" s="5">
        <v>33.408309350098087</v>
      </c>
      <c r="AG183" s="5">
        <v>-40.216466157958372</v>
      </c>
      <c r="AH183" s="5">
        <v>-57.01120855339181</v>
      </c>
      <c r="AI183" s="5">
        <v>1399.003080825524</v>
      </c>
      <c r="AJ183" s="5">
        <v>626.92757621391536</v>
      </c>
      <c r="AK183" s="5">
        <v>1439.1252327281061</v>
      </c>
      <c r="AL183" s="5">
        <v>463.73614054988803</v>
      </c>
      <c r="AM183" s="13">
        <f t="shared" ref="AM183" si="517">J179</f>
        <v>2168869.0000000019</v>
      </c>
      <c r="AN183" s="13">
        <f t="shared" ref="AN183" si="518">K179</f>
        <v>1832603.7000000004</v>
      </c>
      <c r="AO183" s="13">
        <f t="shared" ref="AO183" si="519">L179</f>
        <v>2490430.1499999994</v>
      </c>
      <c r="AP183" s="13">
        <f t="shared" ref="AP183" si="520">M179</f>
        <v>-8128821.3000000017</v>
      </c>
      <c r="AQ183" s="13">
        <f t="shared" ref="AQ183" si="521">N179</f>
        <v>-1304871.1399999999</v>
      </c>
      <c r="AR183" s="13">
        <f t="shared" ref="AR183" si="522">J180</f>
        <v>1547841.6299999997</v>
      </c>
      <c r="AS183" s="13">
        <f t="shared" ref="AS183" si="523">K180</f>
        <v>1971695.209999999</v>
      </c>
      <c r="AT183" s="13">
        <f t="shared" ref="AT183" si="524">L180</f>
        <v>1685190.4599999997</v>
      </c>
      <c r="AU183" s="13">
        <f t="shared" ref="AU183" si="525">M180</f>
        <v>1866968.9000000001</v>
      </c>
      <c r="AV183" s="13">
        <f t="shared" ref="AV183" si="526">N180</f>
        <v>2064949.35</v>
      </c>
      <c r="AW183" s="13">
        <f t="shared" ref="AW183" si="527">J182</f>
        <v>21654352.090000004</v>
      </c>
      <c r="AX183" s="13">
        <f t="shared" ref="AX183" si="528">K182</f>
        <v>22275379.460000005</v>
      </c>
      <c r="AY183" s="13">
        <f t="shared" ref="AY183" si="529">L182</f>
        <v>22136287.510000005</v>
      </c>
      <c r="AZ183" s="13">
        <f t="shared" ref="AZ183" si="530">M182</f>
        <v>22941526.980000004</v>
      </c>
      <c r="BA183" s="13">
        <f t="shared" ref="BA183" si="531">N182</f>
        <v>12945736.91</v>
      </c>
      <c r="BB183" s="13">
        <f t="shared" ref="BB183" si="532">J183</f>
        <v>22275379.460000005</v>
      </c>
      <c r="BC183" s="13">
        <f t="shared" ref="BC183" si="533">K183</f>
        <v>22136287.510000005</v>
      </c>
      <c r="BD183" s="13">
        <f t="shared" ref="BD183" si="534">L183</f>
        <v>22941526.980000004</v>
      </c>
      <c r="BE183" s="13">
        <f t="shared" ref="BE183" si="535">M183</f>
        <v>12945736.91</v>
      </c>
      <c r="BF183" s="13">
        <f t="shared" ref="BF183" si="536">N183</f>
        <v>9575916.4199999999</v>
      </c>
      <c r="BG183" s="13">
        <f t="shared" ref="BG183" si="537">AM183-AR183</f>
        <v>621027.37000000221</v>
      </c>
      <c r="BH183" s="13">
        <f t="shared" ref="BH183" si="538">AN183-AS183</f>
        <v>-139091.50999999861</v>
      </c>
      <c r="BI183" s="13">
        <f t="shared" ref="BI183" si="539">AO183-AT183</f>
        <v>805239.68999999971</v>
      </c>
      <c r="BJ183" s="13">
        <f t="shared" ref="BJ183" si="540">AP183-AU183</f>
        <v>-9995790.2000000011</v>
      </c>
      <c r="BK183" s="13">
        <f t="shared" ref="BK183" si="541">AQ183-AV183</f>
        <v>-3369820.49</v>
      </c>
    </row>
    <row r="184" spans="1:63" x14ac:dyDescent="0.2">
      <c r="A184" s="15">
        <v>196</v>
      </c>
      <c r="B184" s="15">
        <v>1</v>
      </c>
      <c r="C184" s="15">
        <v>7</v>
      </c>
      <c r="D184" s="15">
        <v>4</v>
      </c>
      <c r="E184" s="15" t="s">
        <v>120</v>
      </c>
      <c r="F184" s="2" t="s">
        <v>29</v>
      </c>
      <c r="G184" s="2" t="s">
        <v>50</v>
      </c>
      <c r="H184" s="2" t="s">
        <v>50</v>
      </c>
      <c r="J184" s="3"/>
      <c r="K184" s="4"/>
      <c r="L184" s="4"/>
      <c r="M184" s="4"/>
      <c r="N184" s="4"/>
      <c r="P184" s="13">
        <v>0</v>
      </c>
      <c r="Q184" s="5"/>
    </row>
    <row r="185" spans="1:63" x14ac:dyDescent="0.2">
      <c r="A185" s="15">
        <v>197</v>
      </c>
      <c r="B185" s="15">
        <v>1</v>
      </c>
      <c r="C185" s="15">
        <v>7</v>
      </c>
      <c r="D185" s="15">
        <v>4</v>
      </c>
      <c r="E185" s="15" t="s">
        <v>120</v>
      </c>
      <c r="F185" s="2" t="s">
        <v>29</v>
      </c>
      <c r="G185" s="2" t="s">
        <v>50</v>
      </c>
      <c r="I185" s="2" t="s">
        <v>0</v>
      </c>
      <c r="J185" s="4">
        <v>93371272.079999998</v>
      </c>
      <c r="K185" s="4">
        <v>86749436.25999999</v>
      </c>
      <c r="L185" s="4">
        <v>89901636.719999984</v>
      </c>
      <c r="M185" s="4">
        <v>92502232.659999982</v>
      </c>
      <c r="N185" s="4">
        <v>91898028.049999997</v>
      </c>
      <c r="P185" s="13">
        <v>-1473244.0300000012</v>
      </c>
      <c r="Q185" s="5">
        <v>-1.5778343779420001</v>
      </c>
    </row>
    <row r="186" spans="1:63" x14ac:dyDescent="0.2">
      <c r="A186" s="15">
        <v>198</v>
      </c>
      <c r="B186" s="15">
        <v>1</v>
      </c>
      <c r="C186" s="15">
        <v>7</v>
      </c>
      <c r="D186" s="15">
        <v>4</v>
      </c>
      <c r="E186" s="15" t="s">
        <v>120</v>
      </c>
      <c r="F186" s="2" t="s">
        <v>29</v>
      </c>
      <c r="G186" s="2" t="s">
        <v>50</v>
      </c>
      <c r="I186" s="6" t="s">
        <v>98</v>
      </c>
      <c r="J186" s="7">
        <v>87777693.870000005</v>
      </c>
      <c r="K186" s="7">
        <v>85556786.580000013</v>
      </c>
      <c r="L186" s="7">
        <v>81404731.670000002</v>
      </c>
      <c r="M186" s="7">
        <v>97883512.36999996</v>
      </c>
      <c r="N186" s="7">
        <v>97139601.729999989</v>
      </c>
      <c r="P186" s="13">
        <v>9361907.8599999845</v>
      </c>
      <c r="Q186" s="5">
        <v>10.665474845881807</v>
      </c>
    </row>
    <row r="187" spans="1:63" ht="12" thickBot="1" x14ac:dyDescent="0.25">
      <c r="A187" s="15">
        <v>199</v>
      </c>
      <c r="B187" s="15">
        <v>1</v>
      </c>
      <c r="C187" s="15">
        <v>7</v>
      </c>
      <c r="D187" s="15">
        <v>4</v>
      </c>
      <c r="E187" s="15" t="s">
        <v>120</v>
      </c>
      <c r="F187" s="2" t="s">
        <v>29</v>
      </c>
      <c r="G187" s="2" t="s">
        <v>50</v>
      </c>
      <c r="I187" s="8" t="s">
        <v>99</v>
      </c>
      <c r="J187" s="9">
        <v>5593578.2099999934</v>
      </c>
      <c r="K187" s="9">
        <v>1192649.6799999774</v>
      </c>
      <c r="L187" s="9">
        <v>8496905.0499999821</v>
      </c>
      <c r="M187" s="9">
        <v>-5381279.7099999785</v>
      </c>
      <c r="N187" s="9">
        <v>-5241573.6799999923</v>
      </c>
      <c r="P187" s="13">
        <v>-10835151.889999986</v>
      </c>
      <c r="Q187" s="5">
        <v>-193.70698832152377</v>
      </c>
    </row>
    <row r="188" spans="1:63" x14ac:dyDescent="0.2">
      <c r="A188" s="15">
        <v>200</v>
      </c>
      <c r="B188" s="15">
        <v>1</v>
      </c>
      <c r="C188" s="15">
        <v>7</v>
      </c>
      <c r="D188" s="15">
        <v>4</v>
      </c>
      <c r="E188" s="15" t="s">
        <v>120</v>
      </c>
      <c r="F188" s="2" t="s">
        <v>29</v>
      </c>
      <c r="G188" s="2" t="s">
        <v>50</v>
      </c>
      <c r="I188" s="2" t="s">
        <v>100</v>
      </c>
      <c r="J188" s="4">
        <v>10025892.610000009</v>
      </c>
      <c r="K188" s="4">
        <v>15619470.820000002</v>
      </c>
      <c r="L188" s="4">
        <v>16812120.489999995</v>
      </c>
      <c r="M188" s="4">
        <v>25309025.199999992</v>
      </c>
      <c r="N188" s="4">
        <v>19927745.669999998</v>
      </c>
      <c r="P188" s="13">
        <v>9901853.0599999893</v>
      </c>
      <c r="Q188" s="5">
        <v>98.762807913219604</v>
      </c>
      <c r="R188" s="5">
        <v>11.421913891755343</v>
      </c>
      <c r="S188" s="5">
        <v>20.5145433119947</v>
      </c>
    </row>
    <row r="189" spans="1:63" x14ac:dyDescent="0.2">
      <c r="A189" s="15">
        <v>201</v>
      </c>
      <c r="B189" s="15">
        <v>1</v>
      </c>
      <c r="C189" s="15">
        <v>7</v>
      </c>
      <c r="D189" s="15">
        <v>4</v>
      </c>
      <c r="E189" s="15" t="s">
        <v>120</v>
      </c>
      <c r="F189" s="2" t="s">
        <v>29</v>
      </c>
      <c r="G189" s="2" t="s">
        <v>50</v>
      </c>
      <c r="I189" s="6" t="s">
        <v>101</v>
      </c>
      <c r="J189" s="7">
        <v>15619470.820000002</v>
      </c>
      <c r="K189" s="7">
        <v>16812120.489999995</v>
      </c>
      <c r="L189" s="7">
        <v>25309025.199999992</v>
      </c>
      <c r="M189" s="7">
        <v>19927745.669999998</v>
      </c>
      <c r="N189" s="7">
        <v>14686171.630000005</v>
      </c>
      <c r="P189" s="13">
        <v>-933299.18999999762</v>
      </c>
      <c r="Q189" s="5">
        <v>-5.9752292555580784</v>
      </c>
      <c r="R189" s="5">
        <v>17.794350855392324</v>
      </c>
      <c r="S189" s="5">
        <v>15.118624503753159</v>
      </c>
      <c r="U189" s="2">
        <v>27.7</v>
      </c>
      <c r="AA189" s="43">
        <v>-1.4732440300000011</v>
      </c>
      <c r="AB189" s="43">
        <v>9.3619078599999845</v>
      </c>
      <c r="AC189" s="43">
        <v>9.9018530599999899</v>
      </c>
      <c r="AD189" s="43">
        <v>-0.93329918999999761</v>
      </c>
      <c r="AE189" s="5">
        <v>-1.5778343779420001</v>
      </c>
      <c r="AF189" s="5">
        <v>10.665474845881807</v>
      </c>
      <c r="AG189" s="5">
        <v>98.762807913219604</v>
      </c>
      <c r="AH189" s="5">
        <v>-5.9752292555580784</v>
      </c>
      <c r="AI189" s="5">
        <v>11.421913891755343</v>
      </c>
      <c r="AJ189" s="5">
        <v>20.5145433119947</v>
      </c>
      <c r="AK189" s="5">
        <v>17.794350855392324</v>
      </c>
      <c r="AL189" s="5">
        <v>15.118624503753159</v>
      </c>
      <c r="AM189" s="13">
        <f t="shared" ref="AM189" si="542">J185</f>
        <v>93371272.079999998</v>
      </c>
      <c r="AN189" s="13">
        <f t="shared" ref="AN189" si="543">K185</f>
        <v>86749436.25999999</v>
      </c>
      <c r="AO189" s="13">
        <f t="shared" ref="AO189" si="544">L185</f>
        <v>89901636.719999984</v>
      </c>
      <c r="AP189" s="13">
        <f t="shared" ref="AP189" si="545">M185</f>
        <v>92502232.659999982</v>
      </c>
      <c r="AQ189" s="13">
        <f t="shared" ref="AQ189" si="546">N185</f>
        <v>91898028.049999997</v>
      </c>
      <c r="AR189" s="13">
        <f t="shared" ref="AR189" si="547">J186</f>
        <v>87777693.870000005</v>
      </c>
      <c r="AS189" s="13">
        <f t="shared" ref="AS189" si="548">K186</f>
        <v>85556786.580000013</v>
      </c>
      <c r="AT189" s="13">
        <f t="shared" ref="AT189" si="549">L186</f>
        <v>81404731.670000002</v>
      </c>
      <c r="AU189" s="13">
        <f t="shared" ref="AU189" si="550">M186</f>
        <v>97883512.36999996</v>
      </c>
      <c r="AV189" s="13">
        <f t="shared" ref="AV189" si="551">N186</f>
        <v>97139601.729999989</v>
      </c>
      <c r="AW189" s="13">
        <f t="shared" ref="AW189" si="552">J188</f>
        <v>10025892.610000009</v>
      </c>
      <c r="AX189" s="13">
        <f t="shared" ref="AX189" si="553">K188</f>
        <v>15619470.820000002</v>
      </c>
      <c r="AY189" s="13">
        <f t="shared" ref="AY189" si="554">L188</f>
        <v>16812120.489999995</v>
      </c>
      <c r="AZ189" s="13">
        <f t="shared" ref="AZ189" si="555">M188</f>
        <v>25309025.199999992</v>
      </c>
      <c r="BA189" s="13">
        <f t="shared" ref="BA189" si="556">N188</f>
        <v>19927745.669999998</v>
      </c>
      <c r="BB189" s="13">
        <f t="shared" ref="BB189" si="557">J189</f>
        <v>15619470.820000002</v>
      </c>
      <c r="BC189" s="13">
        <f t="shared" ref="BC189" si="558">K189</f>
        <v>16812120.489999995</v>
      </c>
      <c r="BD189" s="13">
        <f t="shared" ref="BD189" si="559">L189</f>
        <v>25309025.199999992</v>
      </c>
      <c r="BE189" s="13">
        <f t="shared" ref="BE189" si="560">M189</f>
        <v>19927745.669999998</v>
      </c>
      <c r="BF189" s="13">
        <f t="shared" ref="BF189" si="561">N189</f>
        <v>14686171.630000005</v>
      </c>
      <c r="BG189" s="13">
        <f t="shared" ref="BG189" si="562">AM189-AR189</f>
        <v>5593578.2099999934</v>
      </c>
      <c r="BH189" s="13">
        <f t="shared" ref="BH189" si="563">AN189-AS189</f>
        <v>1192649.6799999774</v>
      </c>
      <c r="BI189" s="13">
        <f t="shared" ref="BI189" si="564">AO189-AT189</f>
        <v>8496905.0499999821</v>
      </c>
      <c r="BJ189" s="13">
        <f t="shared" ref="BJ189" si="565">AP189-AU189</f>
        <v>-5381279.7099999785</v>
      </c>
      <c r="BK189" s="13">
        <f t="shared" ref="BK189" si="566">AQ189-AV189</f>
        <v>-5241573.6799999923</v>
      </c>
    </row>
    <row r="190" spans="1:63" x14ac:dyDescent="0.2">
      <c r="A190" s="15">
        <v>202</v>
      </c>
      <c r="B190" s="15">
        <v>1</v>
      </c>
      <c r="C190" s="15">
        <v>7</v>
      </c>
      <c r="D190" s="15">
        <v>5</v>
      </c>
      <c r="E190" s="15" t="s">
        <v>120</v>
      </c>
      <c r="F190" s="2" t="s">
        <v>29</v>
      </c>
      <c r="G190" s="2" t="s">
        <v>67</v>
      </c>
      <c r="H190" s="2" t="s">
        <v>67</v>
      </c>
      <c r="J190" s="3"/>
      <c r="K190" s="4"/>
      <c r="L190" s="4"/>
      <c r="M190" s="4"/>
      <c r="N190" s="4"/>
      <c r="P190" s="13">
        <v>0</v>
      </c>
      <c r="Q190" s="5"/>
    </row>
    <row r="191" spans="1:63" x14ac:dyDescent="0.2">
      <c r="A191" s="15">
        <v>203</v>
      </c>
      <c r="B191" s="15">
        <v>1</v>
      </c>
      <c r="C191" s="15">
        <v>7</v>
      </c>
      <c r="D191" s="15">
        <v>5</v>
      </c>
      <c r="E191" s="15" t="s">
        <v>120</v>
      </c>
      <c r="F191" s="2" t="s">
        <v>29</v>
      </c>
      <c r="G191" s="2" t="s">
        <v>67</v>
      </c>
      <c r="I191" s="2" t="s">
        <v>0</v>
      </c>
      <c r="J191" s="4">
        <v>15760126.990000002</v>
      </c>
      <c r="K191" s="4">
        <v>15240415.26</v>
      </c>
      <c r="L191" s="4">
        <v>13933807.479999999</v>
      </c>
      <c r="M191" s="4">
        <v>14087781.279999999</v>
      </c>
      <c r="N191" s="4">
        <v>12866355.57</v>
      </c>
      <c r="P191" s="13">
        <v>-2893771.4200000018</v>
      </c>
      <c r="Q191" s="5">
        <v>-18.361345830754637</v>
      </c>
    </row>
    <row r="192" spans="1:63" x14ac:dyDescent="0.2">
      <c r="A192" s="15">
        <v>204</v>
      </c>
      <c r="B192" s="15">
        <v>1</v>
      </c>
      <c r="C192" s="15">
        <v>7</v>
      </c>
      <c r="D192" s="15">
        <v>5</v>
      </c>
      <c r="E192" s="15" t="s">
        <v>120</v>
      </c>
      <c r="F192" s="2" t="s">
        <v>29</v>
      </c>
      <c r="G192" s="2" t="s">
        <v>67</v>
      </c>
      <c r="I192" s="6" t="s">
        <v>98</v>
      </c>
      <c r="J192" s="7">
        <v>17645277.25999999</v>
      </c>
      <c r="K192" s="7">
        <v>14519628.369999994</v>
      </c>
      <c r="L192" s="7">
        <v>13849706.84</v>
      </c>
      <c r="M192" s="7">
        <v>13057252.120000008</v>
      </c>
      <c r="N192" s="7">
        <v>12173094.220000003</v>
      </c>
      <c r="P192" s="13">
        <v>-5472183.0399999879</v>
      </c>
      <c r="Q192" s="5">
        <v>-31.012168068363867</v>
      </c>
    </row>
    <row r="193" spans="1:63" ht="12" thickBot="1" x14ac:dyDescent="0.25">
      <c r="A193" s="15">
        <v>205</v>
      </c>
      <c r="B193" s="15">
        <v>1</v>
      </c>
      <c r="C193" s="15">
        <v>7</v>
      </c>
      <c r="D193" s="15">
        <v>5</v>
      </c>
      <c r="E193" s="15" t="s">
        <v>120</v>
      </c>
      <c r="F193" s="2" t="s">
        <v>29</v>
      </c>
      <c r="G193" s="2" t="s">
        <v>67</v>
      </c>
      <c r="I193" s="8" t="s">
        <v>99</v>
      </c>
      <c r="J193" s="9">
        <v>-1885150.2699999884</v>
      </c>
      <c r="K193" s="9">
        <v>720786.89000000618</v>
      </c>
      <c r="L193" s="9">
        <v>84100.639999998733</v>
      </c>
      <c r="M193" s="9">
        <v>1030529.1599999908</v>
      </c>
      <c r="N193" s="9">
        <v>693261.34999999776</v>
      </c>
      <c r="P193" s="13">
        <v>2578411.6199999861</v>
      </c>
      <c r="Q193" s="5">
        <v>-136.77485880210506</v>
      </c>
    </row>
    <row r="194" spans="1:63" x14ac:dyDescent="0.2">
      <c r="A194" s="15">
        <v>206</v>
      </c>
      <c r="B194" s="15">
        <v>1</v>
      </c>
      <c r="C194" s="15">
        <v>7</v>
      </c>
      <c r="D194" s="15">
        <v>5</v>
      </c>
      <c r="E194" s="15" t="s">
        <v>120</v>
      </c>
      <c r="F194" s="2" t="s">
        <v>29</v>
      </c>
      <c r="G194" s="2" t="s">
        <v>67</v>
      </c>
      <c r="I194" s="2" t="s">
        <v>100</v>
      </c>
      <c r="J194" s="4">
        <v>5927758.2899999879</v>
      </c>
      <c r="K194" s="4">
        <v>4042608.0199999991</v>
      </c>
      <c r="L194" s="4">
        <v>4763394.91</v>
      </c>
      <c r="M194" s="4">
        <v>4847495.5499999989</v>
      </c>
      <c r="N194" s="4">
        <v>5878024.71</v>
      </c>
      <c r="P194" s="13">
        <v>-49733.579999987967</v>
      </c>
      <c r="Q194" s="5">
        <v>-0.83899473573151306</v>
      </c>
      <c r="R194" s="5">
        <v>33.59402180342952</v>
      </c>
      <c r="S194" s="5">
        <v>48.287022212828958</v>
      </c>
    </row>
    <row r="195" spans="1:63" x14ac:dyDescent="0.2">
      <c r="A195" s="15">
        <v>207</v>
      </c>
      <c r="B195" s="15">
        <v>1</v>
      </c>
      <c r="C195" s="15">
        <v>7</v>
      </c>
      <c r="D195" s="15">
        <v>5</v>
      </c>
      <c r="E195" s="15" t="s">
        <v>120</v>
      </c>
      <c r="F195" s="2" t="s">
        <v>29</v>
      </c>
      <c r="G195" s="2" t="s">
        <v>67</v>
      </c>
      <c r="I195" s="6" t="s">
        <v>101</v>
      </c>
      <c r="J195" s="7">
        <v>4042608.0199999991</v>
      </c>
      <c r="K195" s="7">
        <v>4763394.91</v>
      </c>
      <c r="L195" s="7">
        <v>4847495.5499999989</v>
      </c>
      <c r="M195" s="7">
        <v>5878024.71</v>
      </c>
      <c r="N195" s="7">
        <v>6571286.0600000005</v>
      </c>
      <c r="P195" s="13">
        <v>2528678.0400000014</v>
      </c>
      <c r="Q195" s="5">
        <v>62.550661045787017</v>
      </c>
      <c r="R195" s="5">
        <v>22.910425041402842</v>
      </c>
      <c r="S195" s="5">
        <v>53.982052066955902</v>
      </c>
      <c r="U195" s="2">
        <v>12.9</v>
      </c>
      <c r="AA195" s="43">
        <v>-2.893771420000002</v>
      </c>
      <c r="AB195" s="43">
        <v>-5.4721830399999876</v>
      </c>
      <c r="AC195" s="43">
        <v>-4.9733579999987967E-2</v>
      </c>
      <c r="AD195" s="43">
        <v>2.5286780400000013</v>
      </c>
      <c r="AE195" s="5">
        <v>-18.361345830754637</v>
      </c>
      <c r="AF195" s="5">
        <v>-31.012168068363867</v>
      </c>
      <c r="AG195" s="5">
        <v>-0.83899473573151306</v>
      </c>
      <c r="AH195" s="5">
        <v>62.550661045787017</v>
      </c>
      <c r="AI195" s="5">
        <v>33.59402180342952</v>
      </c>
      <c r="AJ195" s="5">
        <v>48.287022212828958</v>
      </c>
      <c r="AK195" s="5">
        <v>22.910425041402842</v>
      </c>
      <c r="AL195" s="5">
        <v>53.982052066955902</v>
      </c>
      <c r="AM195" s="13">
        <f t="shared" ref="AM195" si="567">J191</f>
        <v>15760126.990000002</v>
      </c>
      <c r="AN195" s="13">
        <f t="shared" ref="AN195" si="568">K191</f>
        <v>15240415.26</v>
      </c>
      <c r="AO195" s="13">
        <f t="shared" ref="AO195" si="569">L191</f>
        <v>13933807.479999999</v>
      </c>
      <c r="AP195" s="13">
        <f t="shared" ref="AP195" si="570">M191</f>
        <v>14087781.279999999</v>
      </c>
      <c r="AQ195" s="13">
        <f t="shared" ref="AQ195" si="571">N191</f>
        <v>12866355.57</v>
      </c>
      <c r="AR195" s="13">
        <f t="shared" ref="AR195" si="572">J192</f>
        <v>17645277.25999999</v>
      </c>
      <c r="AS195" s="13">
        <f t="shared" ref="AS195" si="573">K192</f>
        <v>14519628.369999994</v>
      </c>
      <c r="AT195" s="13">
        <f t="shared" ref="AT195" si="574">L192</f>
        <v>13849706.84</v>
      </c>
      <c r="AU195" s="13">
        <f t="shared" ref="AU195" si="575">M192</f>
        <v>13057252.120000008</v>
      </c>
      <c r="AV195" s="13">
        <f t="shared" ref="AV195" si="576">N192</f>
        <v>12173094.220000003</v>
      </c>
      <c r="AW195" s="13">
        <f t="shared" ref="AW195" si="577">J194</f>
        <v>5927758.2899999879</v>
      </c>
      <c r="AX195" s="13">
        <f t="shared" ref="AX195" si="578">K194</f>
        <v>4042608.0199999991</v>
      </c>
      <c r="AY195" s="13">
        <f t="shared" ref="AY195" si="579">L194</f>
        <v>4763394.91</v>
      </c>
      <c r="AZ195" s="13">
        <f t="shared" ref="AZ195" si="580">M194</f>
        <v>4847495.5499999989</v>
      </c>
      <c r="BA195" s="13">
        <f t="shared" ref="BA195" si="581">N194</f>
        <v>5878024.71</v>
      </c>
      <c r="BB195" s="13">
        <f t="shared" ref="BB195" si="582">J195</f>
        <v>4042608.0199999991</v>
      </c>
      <c r="BC195" s="13">
        <f t="shared" ref="BC195" si="583">K195</f>
        <v>4763394.91</v>
      </c>
      <c r="BD195" s="13">
        <f t="shared" ref="BD195" si="584">L195</f>
        <v>4847495.5499999989</v>
      </c>
      <c r="BE195" s="13">
        <f t="shared" ref="BE195" si="585">M195</f>
        <v>5878024.71</v>
      </c>
      <c r="BF195" s="13">
        <f t="shared" ref="BF195" si="586">N195</f>
        <v>6571286.0600000005</v>
      </c>
      <c r="BG195" s="13">
        <f t="shared" ref="BG195" si="587">AM195-AR195</f>
        <v>-1885150.2699999884</v>
      </c>
      <c r="BH195" s="13">
        <f t="shared" ref="BH195" si="588">AN195-AS195</f>
        <v>720786.89000000618</v>
      </c>
      <c r="BI195" s="13">
        <f t="shared" ref="BI195" si="589">AO195-AT195</f>
        <v>84100.639999998733</v>
      </c>
      <c r="BJ195" s="13">
        <f t="shared" ref="BJ195" si="590">AP195-AU195</f>
        <v>1030529.1599999908</v>
      </c>
      <c r="BK195" s="13">
        <f t="shared" ref="BK195" si="591">AQ195-AV195</f>
        <v>693261.34999999776</v>
      </c>
    </row>
    <row r="196" spans="1:63" x14ac:dyDescent="0.2">
      <c r="A196" s="15">
        <v>208</v>
      </c>
      <c r="B196" s="15">
        <v>1</v>
      </c>
      <c r="C196" s="15">
        <v>7</v>
      </c>
      <c r="D196" s="15">
        <v>6</v>
      </c>
      <c r="E196" s="15" t="s">
        <v>120</v>
      </c>
      <c r="F196" s="2" t="s">
        <v>29</v>
      </c>
      <c r="G196" s="2" t="s">
        <v>69</v>
      </c>
      <c r="H196" s="2" t="s">
        <v>69</v>
      </c>
      <c r="J196" s="3"/>
      <c r="K196" s="4"/>
      <c r="L196" s="4"/>
      <c r="M196" s="4"/>
      <c r="N196" s="4"/>
      <c r="P196" s="13">
        <v>0</v>
      </c>
      <c r="Q196" s="5"/>
    </row>
    <row r="197" spans="1:63" x14ac:dyDescent="0.2">
      <c r="A197" s="15">
        <v>209</v>
      </c>
      <c r="B197" s="15">
        <v>1</v>
      </c>
      <c r="C197" s="15">
        <v>7</v>
      </c>
      <c r="D197" s="15">
        <v>6</v>
      </c>
      <c r="E197" s="15" t="s">
        <v>120</v>
      </c>
      <c r="F197" s="2" t="s">
        <v>29</v>
      </c>
      <c r="G197" s="2" t="s">
        <v>69</v>
      </c>
      <c r="I197" s="2" t="s">
        <v>0</v>
      </c>
      <c r="J197" s="4">
        <v>0</v>
      </c>
      <c r="K197" s="4">
        <v>0</v>
      </c>
      <c r="L197" s="4">
        <v>0</v>
      </c>
      <c r="M197" s="4">
        <v>0</v>
      </c>
      <c r="N197" s="4">
        <v>1253946.99</v>
      </c>
      <c r="P197" s="13">
        <v>1253946.99</v>
      </c>
      <c r="Q197" s="5"/>
    </row>
    <row r="198" spans="1:63" x14ac:dyDescent="0.2">
      <c r="A198" s="15">
        <v>210</v>
      </c>
      <c r="B198" s="15">
        <v>1</v>
      </c>
      <c r="C198" s="15">
        <v>7</v>
      </c>
      <c r="D198" s="15">
        <v>6</v>
      </c>
      <c r="E198" s="15" t="s">
        <v>120</v>
      </c>
      <c r="F198" s="2" t="s">
        <v>29</v>
      </c>
      <c r="G198" s="2" t="s">
        <v>69</v>
      </c>
      <c r="I198" s="6" t="s">
        <v>98</v>
      </c>
      <c r="J198" s="7">
        <v>0</v>
      </c>
      <c r="K198" s="7">
        <v>0</v>
      </c>
      <c r="L198" s="7">
        <v>0</v>
      </c>
      <c r="M198" s="7">
        <v>0</v>
      </c>
      <c r="N198" s="7">
        <v>749289.47000000009</v>
      </c>
      <c r="P198" s="13">
        <v>749289.47000000009</v>
      </c>
      <c r="Q198" s="5"/>
    </row>
    <row r="199" spans="1:63" ht="12" thickBot="1" x14ac:dyDescent="0.25">
      <c r="A199" s="15">
        <v>211</v>
      </c>
      <c r="B199" s="15">
        <v>1</v>
      </c>
      <c r="C199" s="15">
        <v>7</v>
      </c>
      <c r="D199" s="15">
        <v>6</v>
      </c>
      <c r="E199" s="15" t="s">
        <v>120</v>
      </c>
      <c r="F199" s="2" t="s">
        <v>29</v>
      </c>
      <c r="G199" s="2" t="s">
        <v>69</v>
      </c>
      <c r="I199" s="8" t="s">
        <v>99</v>
      </c>
      <c r="J199" s="9">
        <v>0</v>
      </c>
      <c r="K199" s="9">
        <v>0</v>
      </c>
      <c r="L199" s="9">
        <v>0</v>
      </c>
      <c r="M199" s="9">
        <v>0</v>
      </c>
      <c r="N199" s="9">
        <v>504657.5199999999</v>
      </c>
      <c r="P199" s="13">
        <v>504657.5199999999</v>
      </c>
      <c r="Q199" s="5"/>
    </row>
    <row r="200" spans="1:63" x14ac:dyDescent="0.2">
      <c r="A200" s="15">
        <v>212</v>
      </c>
      <c r="B200" s="15">
        <v>1</v>
      </c>
      <c r="C200" s="15">
        <v>7</v>
      </c>
      <c r="D200" s="15">
        <v>6</v>
      </c>
      <c r="E200" s="15" t="s">
        <v>120</v>
      </c>
      <c r="F200" s="2" t="s">
        <v>29</v>
      </c>
      <c r="G200" s="2" t="s">
        <v>69</v>
      </c>
      <c r="I200" s="2" t="s">
        <v>100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P200" s="13">
        <v>0</v>
      </c>
      <c r="Q200" s="5"/>
      <c r="R200" s="5" t="e">
        <v>#DIV/0!</v>
      </c>
      <c r="S200" s="5">
        <v>0</v>
      </c>
    </row>
    <row r="201" spans="1:63" x14ac:dyDescent="0.2">
      <c r="A201" s="15">
        <v>213</v>
      </c>
      <c r="B201" s="15">
        <v>1</v>
      </c>
      <c r="C201" s="15">
        <v>7</v>
      </c>
      <c r="D201" s="15">
        <v>6</v>
      </c>
      <c r="E201" s="15" t="s">
        <v>120</v>
      </c>
      <c r="F201" s="2" t="s">
        <v>29</v>
      </c>
      <c r="G201" s="2" t="s">
        <v>69</v>
      </c>
      <c r="I201" s="6" t="s">
        <v>101</v>
      </c>
      <c r="J201" s="7">
        <v>0</v>
      </c>
      <c r="K201" s="7">
        <v>0</v>
      </c>
      <c r="L201" s="7">
        <v>0</v>
      </c>
      <c r="M201" s="7">
        <v>0</v>
      </c>
      <c r="N201" s="7">
        <v>504657.52</v>
      </c>
      <c r="P201" s="13">
        <v>504657.52</v>
      </c>
      <c r="Q201" s="5"/>
      <c r="R201" s="5" t="e">
        <v>#DIV/0!</v>
      </c>
      <c r="S201" s="5">
        <v>67.35147632596518</v>
      </c>
      <c r="AA201" s="43">
        <v>1.25394699</v>
      </c>
      <c r="AB201" s="43">
        <v>0.74928947000000012</v>
      </c>
      <c r="AC201" s="43">
        <v>0</v>
      </c>
      <c r="AD201" s="43">
        <v>0.50465751999999997</v>
      </c>
      <c r="AE201" s="5" t="e">
        <v>#DIV/0!</v>
      </c>
      <c r="AF201" s="5" t="e">
        <v>#DIV/0!</v>
      </c>
      <c r="AG201" s="5" t="e">
        <v>#DIV/0!</v>
      </c>
      <c r="AH201" s="5" t="e">
        <v>#DIV/0!</v>
      </c>
      <c r="AI201" s="5" t="e">
        <v>#DIV/0!</v>
      </c>
      <c r="AJ201" s="5">
        <v>0</v>
      </c>
      <c r="AK201" s="5" t="e">
        <v>#DIV/0!</v>
      </c>
      <c r="AL201" s="5">
        <v>67.35147632596518</v>
      </c>
      <c r="AM201" s="13">
        <f t="shared" ref="AM201" si="592">J197</f>
        <v>0</v>
      </c>
      <c r="AN201" s="13">
        <f t="shared" ref="AN201" si="593">K197</f>
        <v>0</v>
      </c>
      <c r="AO201" s="13">
        <f t="shared" ref="AO201" si="594">L197</f>
        <v>0</v>
      </c>
      <c r="AP201" s="13">
        <f t="shared" ref="AP201" si="595">M197</f>
        <v>0</v>
      </c>
      <c r="AQ201" s="13">
        <f t="shared" ref="AQ201" si="596">N197</f>
        <v>1253946.99</v>
      </c>
      <c r="AR201" s="13">
        <f t="shared" ref="AR201" si="597">J198</f>
        <v>0</v>
      </c>
      <c r="AS201" s="13">
        <f t="shared" ref="AS201" si="598">K198</f>
        <v>0</v>
      </c>
      <c r="AT201" s="13">
        <f t="shared" ref="AT201" si="599">L198</f>
        <v>0</v>
      </c>
      <c r="AU201" s="13">
        <f t="shared" ref="AU201" si="600">M198</f>
        <v>0</v>
      </c>
      <c r="AV201" s="13">
        <f t="shared" ref="AV201" si="601">N198</f>
        <v>749289.47000000009</v>
      </c>
      <c r="AW201" s="13">
        <f t="shared" ref="AW201" si="602">J200</f>
        <v>0</v>
      </c>
      <c r="AX201" s="13">
        <f t="shared" ref="AX201" si="603">K200</f>
        <v>0</v>
      </c>
      <c r="AY201" s="13">
        <f t="shared" ref="AY201" si="604">L200</f>
        <v>0</v>
      </c>
      <c r="AZ201" s="13">
        <f t="shared" ref="AZ201" si="605">M200</f>
        <v>0</v>
      </c>
      <c r="BA201" s="13">
        <f t="shared" ref="BA201" si="606">N200</f>
        <v>0</v>
      </c>
      <c r="BB201" s="13">
        <f t="shared" ref="BB201" si="607">J201</f>
        <v>0</v>
      </c>
      <c r="BC201" s="13">
        <f t="shared" ref="BC201" si="608">K201</f>
        <v>0</v>
      </c>
      <c r="BD201" s="13">
        <f t="shared" ref="BD201" si="609">L201</f>
        <v>0</v>
      </c>
      <c r="BE201" s="13">
        <f t="shared" ref="BE201" si="610">M201</f>
        <v>0</v>
      </c>
      <c r="BF201" s="13">
        <f t="shared" ref="BF201" si="611">N201</f>
        <v>504657.52</v>
      </c>
      <c r="BG201" s="13">
        <f t="shared" ref="BG201" si="612">AM201-AR201</f>
        <v>0</v>
      </c>
      <c r="BH201" s="13">
        <f t="shared" ref="BH201" si="613">AN201-AS201</f>
        <v>0</v>
      </c>
      <c r="BI201" s="13">
        <f t="shared" ref="BI201" si="614">AO201-AT201</f>
        <v>0</v>
      </c>
      <c r="BJ201" s="13">
        <f t="shared" ref="BJ201" si="615">AP201-AU201</f>
        <v>0</v>
      </c>
      <c r="BK201" s="13">
        <f t="shared" ref="BK201" si="616">AQ201-AV201</f>
        <v>504657.5199999999</v>
      </c>
    </row>
    <row r="202" spans="1:63" x14ac:dyDescent="0.2">
      <c r="A202" s="15">
        <v>214</v>
      </c>
      <c r="B202" s="15">
        <v>1</v>
      </c>
      <c r="C202" s="15">
        <v>7</v>
      </c>
      <c r="D202" s="15">
        <v>7</v>
      </c>
      <c r="E202" s="15" t="s">
        <v>120</v>
      </c>
      <c r="F202" s="2" t="s">
        <v>29</v>
      </c>
      <c r="G202" s="2" t="s">
        <v>70</v>
      </c>
      <c r="H202" s="2" t="s">
        <v>70</v>
      </c>
      <c r="J202" s="3"/>
      <c r="K202" s="4"/>
      <c r="L202" s="4"/>
      <c r="M202" s="4"/>
      <c r="N202" s="4"/>
      <c r="P202" s="13">
        <v>0</v>
      </c>
      <c r="Q202" s="5"/>
    </row>
    <row r="203" spans="1:63" x14ac:dyDescent="0.2">
      <c r="A203" s="15">
        <v>215</v>
      </c>
      <c r="B203" s="15">
        <v>1</v>
      </c>
      <c r="C203" s="15">
        <v>7</v>
      </c>
      <c r="D203" s="15">
        <v>7</v>
      </c>
      <c r="E203" s="15" t="s">
        <v>120</v>
      </c>
      <c r="F203" s="2" t="s">
        <v>29</v>
      </c>
      <c r="G203" s="2" t="s">
        <v>70</v>
      </c>
      <c r="I203" s="2" t="s">
        <v>0</v>
      </c>
      <c r="J203" s="4">
        <v>636693.59</v>
      </c>
      <c r="K203" s="4">
        <v>546532.02</v>
      </c>
      <c r="L203" s="4">
        <v>616240.77</v>
      </c>
      <c r="M203" s="4">
        <v>740898.95</v>
      </c>
      <c r="N203" s="4">
        <v>729672.53</v>
      </c>
      <c r="P203" s="13">
        <v>92978.940000000061</v>
      </c>
      <c r="Q203" s="5">
        <v>14.603404441373446</v>
      </c>
    </row>
    <row r="204" spans="1:63" x14ac:dyDescent="0.2">
      <c r="A204" s="15">
        <v>216</v>
      </c>
      <c r="B204" s="15">
        <v>1</v>
      </c>
      <c r="C204" s="15">
        <v>7</v>
      </c>
      <c r="D204" s="15">
        <v>7</v>
      </c>
      <c r="E204" s="15" t="s">
        <v>120</v>
      </c>
      <c r="F204" s="2" t="s">
        <v>29</v>
      </c>
      <c r="G204" s="2" t="s">
        <v>70</v>
      </c>
      <c r="I204" s="6" t="s">
        <v>98</v>
      </c>
      <c r="J204" s="7">
        <v>606655.93999999994</v>
      </c>
      <c r="K204" s="7">
        <v>667523.33999999973</v>
      </c>
      <c r="L204" s="7">
        <v>642732.41</v>
      </c>
      <c r="M204" s="7">
        <v>697165.39</v>
      </c>
      <c r="N204" s="7">
        <v>681169.7699999999</v>
      </c>
      <c r="P204" s="13">
        <v>74513.829999999958</v>
      </c>
      <c r="Q204" s="5">
        <v>12.28271662517637</v>
      </c>
    </row>
    <row r="205" spans="1:63" ht="12" thickBot="1" x14ac:dyDescent="0.25">
      <c r="A205" s="15">
        <v>217</v>
      </c>
      <c r="B205" s="15">
        <v>1</v>
      </c>
      <c r="C205" s="15">
        <v>7</v>
      </c>
      <c r="D205" s="15">
        <v>7</v>
      </c>
      <c r="E205" s="15" t="s">
        <v>120</v>
      </c>
      <c r="F205" s="2" t="s">
        <v>29</v>
      </c>
      <c r="G205" s="2" t="s">
        <v>70</v>
      </c>
      <c r="I205" s="8" t="s">
        <v>99</v>
      </c>
      <c r="J205" s="9">
        <v>30037.650000000023</v>
      </c>
      <c r="K205" s="9">
        <v>-120991.31999999972</v>
      </c>
      <c r="L205" s="9">
        <v>-26491.640000000014</v>
      </c>
      <c r="M205" s="9">
        <v>43733.559999999939</v>
      </c>
      <c r="N205" s="9">
        <v>48502.760000000126</v>
      </c>
      <c r="P205" s="13">
        <v>18465.110000000102</v>
      </c>
      <c r="Q205" s="5">
        <v>61.473217778355128</v>
      </c>
    </row>
    <row r="206" spans="1:63" x14ac:dyDescent="0.2">
      <c r="A206" s="15">
        <v>218</v>
      </c>
      <c r="B206" s="15">
        <v>1</v>
      </c>
      <c r="C206" s="15">
        <v>7</v>
      </c>
      <c r="D206" s="15">
        <v>7</v>
      </c>
      <c r="E206" s="15" t="s">
        <v>120</v>
      </c>
      <c r="F206" s="2" t="s">
        <v>29</v>
      </c>
      <c r="G206" s="2" t="s">
        <v>70</v>
      </c>
      <c r="I206" s="2" t="s">
        <v>100</v>
      </c>
      <c r="J206" s="4">
        <v>278188.34999999998</v>
      </c>
      <c r="K206" s="4">
        <v>308226</v>
      </c>
      <c r="L206" s="4">
        <v>187235</v>
      </c>
      <c r="M206" s="4">
        <v>160743</v>
      </c>
      <c r="N206" s="4">
        <v>204477.03999999998</v>
      </c>
      <c r="P206" s="13">
        <v>-73711.31</v>
      </c>
      <c r="Q206" s="5">
        <v>-26.496907580781148</v>
      </c>
      <c r="R206" s="5">
        <v>45.856033322611168</v>
      </c>
      <c r="S206" s="5">
        <v>30.018513593167821</v>
      </c>
    </row>
    <row r="207" spans="1:63" x14ac:dyDescent="0.2">
      <c r="A207" s="15">
        <v>219</v>
      </c>
      <c r="B207" s="15">
        <v>1</v>
      </c>
      <c r="C207" s="15">
        <v>7</v>
      </c>
      <c r="D207" s="15">
        <v>7</v>
      </c>
      <c r="E207" s="15" t="s">
        <v>120</v>
      </c>
      <c r="F207" s="2" t="s">
        <v>29</v>
      </c>
      <c r="G207" s="2" t="s">
        <v>70</v>
      </c>
      <c r="I207" s="6" t="s">
        <v>101</v>
      </c>
      <c r="J207" s="7">
        <v>308226</v>
      </c>
      <c r="K207" s="7">
        <v>187235</v>
      </c>
      <c r="L207" s="7">
        <v>160743</v>
      </c>
      <c r="M207" s="7">
        <v>204477.03999999998</v>
      </c>
      <c r="N207" s="7">
        <v>252979.8</v>
      </c>
      <c r="P207" s="13">
        <v>-55246.200000000012</v>
      </c>
      <c r="Q207" s="5">
        <v>-17.923925950438967</v>
      </c>
      <c r="R207" s="5">
        <v>50.807381857993519</v>
      </c>
      <c r="S207" s="5">
        <v>37.139023359771237</v>
      </c>
      <c r="U207" s="2">
        <v>0.7</v>
      </c>
      <c r="AA207" s="43">
        <v>9.2978940000000065E-2</v>
      </c>
      <c r="AB207" s="43">
        <v>7.4513829999999961E-2</v>
      </c>
      <c r="AC207" s="43">
        <v>-7.3711310000000002E-2</v>
      </c>
      <c r="AD207" s="43">
        <v>-5.5246200000000009E-2</v>
      </c>
      <c r="AE207" s="5">
        <v>14.603404441373446</v>
      </c>
      <c r="AF207" s="5">
        <v>12.28271662517637</v>
      </c>
      <c r="AG207" s="5">
        <v>-26.496907580781148</v>
      </c>
      <c r="AH207" s="5">
        <v>-17.923925950438967</v>
      </c>
      <c r="AI207" s="5">
        <v>45.856033322611168</v>
      </c>
      <c r="AJ207" s="5">
        <v>30.018513593167821</v>
      </c>
      <c r="AK207" s="5">
        <v>50.807381857993519</v>
      </c>
      <c r="AL207" s="5">
        <v>37.139023359771237</v>
      </c>
      <c r="AM207" s="13">
        <f t="shared" ref="AM207" si="617">J203</f>
        <v>636693.59</v>
      </c>
      <c r="AN207" s="13">
        <f t="shared" ref="AN207" si="618">K203</f>
        <v>546532.02</v>
      </c>
      <c r="AO207" s="13">
        <f t="shared" ref="AO207" si="619">L203</f>
        <v>616240.77</v>
      </c>
      <c r="AP207" s="13">
        <f t="shared" ref="AP207" si="620">M203</f>
        <v>740898.95</v>
      </c>
      <c r="AQ207" s="13">
        <f t="shared" ref="AQ207" si="621">N203</f>
        <v>729672.53</v>
      </c>
      <c r="AR207" s="13">
        <f t="shared" ref="AR207" si="622">J204</f>
        <v>606655.93999999994</v>
      </c>
      <c r="AS207" s="13">
        <f t="shared" ref="AS207" si="623">K204</f>
        <v>667523.33999999973</v>
      </c>
      <c r="AT207" s="13">
        <f t="shared" ref="AT207" si="624">L204</f>
        <v>642732.41</v>
      </c>
      <c r="AU207" s="13">
        <f t="shared" ref="AU207" si="625">M204</f>
        <v>697165.39</v>
      </c>
      <c r="AV207" s="13">
        <f t="shared" ref="AV207" si="626">N204</f>
        <v>681169.7699999999</v>
      </c>
      <c r="AW207" s="13">
        <f t="shared" ref="AW207" si="627">J206</f>
        <v>278188.34999999998</v>
      </c>
      <c r="AX207" s="13">
        <f t="shared" ref="AX207" si="628">K206</f>
        <v>308226</v>
      </c>
      <c r="AY207" s="13">
        <f t="shared" ref="AY207" si="629">L206</f>
        <v>187235</v>
      </c>
      <c r="AZ207" s="13">
        <f t="shared" ref="AZ207" si="630">M206</f>
        <v>160743</v>
      </c>
      <c r="BA207" s="13">
        <f t="shared" ref="BA207" si="631">N206</f>
        <v>204477.03999999998</v>
      </c>
      <c r="BB207" s="13">
        <f t="shared" ref="BB207" si="632">J207</f>
        <v>308226</v>
      </c>
      <c r="BC207" s="13">
        <f t="shared" ref="BC207" si="633">K207</f>
        <v>187235</v>
      </c>
      <c r="BD207" s="13">
        <f t="shared" ref="BD207" si="634">L207</f>
        <v>160743</v>
      </c>
      <c r="BE207" s="13">
        <f t="shared" ref="BE207" si="635">M207</f>
        <v>204477.03999999998</v>
      </c>
      <c r="BF207" s="13">
        <f t="shared" ref="BF207" si="636">N207</f>
        <v>252979.8</v>
      </c>
      <c r="BG207" s="13">
        <f t="shared" ref="BG207" si="637">AM207-AR207</f>
        <v>30037.650000000023</v>
      </c>
      <c r="BH207" s="13">
        <f t="shared" ref="BH207" si="638">AN207-AS207</f>
        <v>-120991.31999999972</v>
      </c>
      <c r="BI207" s="13">
        <f t="shared" ref="BI207" si="639">AO207-AT207</f>
        <v>-26491.640000000014</v>
      </c>
      <c r="BJ207" s="13">
        <f t="shared" ref="BJ207" si="640">AP207-AU207</f>
        <v>43733.559999999939</v>
      </c>
      <c r="BK207" s="13">
        <f t="shared" ref="BK207" si="641">AQ207-AV207</f>
        <v>48502.760000000126</v>
      </c>
    </row>
    <row r="208" spans="1:63" x14ac:dyDescent="0.2">
      <c r="A208" s="15">
        <v>220</v>
      </c>
      <c r="B208" s="15">
        <v>1</v>
      </c>
      <c r="C208" s="15">
        <v>7</v>
      </c>
      <c r="D208" s="15">
        <v>8</v>
      </c>
      <c r="E208" s="15" t="s">
        <v>120</v>
      </c>
      <c r="F208" s="2" t="s">
        <v>29</v>
      </c>
      <c r="G208" s="2" t="s">
        <v>71</v>
      </c>
      <c r="H208" s="2" t="s">
        <v>71</v>
      </c>
      <c r="J208" s="3"/>
      <c r="K208" s="4"/>
      <c r="L208" s="4"/>
      <c r="M208" s="4"/>
      <c r="N208" s="4"/>
      <c r="P208" s="13">
        <v>0</v>
      </c>
      <c r="Q208" s="5"/>
    </row>
    <row r="209" spans="1:63" x14ac:dyDescent="0.2">
      <c r="A209" s="15">
        <v>221</v>
      </c>
      <c r="B209" s="15">
        <v>1</v>
      </c>
      <c r="C209" s="15">
        <v>7</v>
      </c>
      <c r="D209" s="15">
        <v>8</v>
      </c>
      <c r="E209" s="15" t="s">
        <v>120</v>
      </c>
      <c r="F209" s="2" t="s">
        <v>29</v>
      </c>
      <c r="G209" s="2" t="s">
        <v>71</v>
      </c>
      <c r="I209" s="2" t="s">
        <v>0</v>
      </c>
      <c r="J209" s="4">
        <v>1857014.0499999998</v>
      </c>
      <c r="K209" s="4">
        <v>13637069.560000001</v>
      </c>
      <c r="L209" s="4">
        <v>7898019.1600000001</v>
      </c>
      <c r="M209" s="4">
        <v>9583438.8899999987</v>
      </c>
      <c r="N209" s="4">
        <v>10186521.839999998</v>
      </c>
      <c r="P209" s="13">
        <v>8329507.7899999982</v>
      </c>
      <c r="Q209" s="5">
        <v>448.54306783516256</v>
      </c>
    </row>
    <row r="210" spans="1:63" x14ac:dyDescent="0.2">
      <c r="A210" s="15">
        <v>222</v>
      </c>
      <c r="B210" s="15">
        <v>1</v>
      </c>
      <c r="C210" s="15">
        <v>7</v>
      </c>
      <c r="D210" s="15">
        <v>8</v>
      </c>
      <c r="E210" s="15" t="s">
        <v>120</v>
      </c>
      <c r="F210" s="2" t="s">
        <v>29</v>
      </c>
      <c r="G210" s="2" t="s">
        <v>71</v>
      </c>
      <c r="I210" s="6" t="s">
        <v>98</v>
      </c>
      <c r="J210" s="7">
        <v>7834598.7499999991</v>
      </c>
      <c r="K210" s="7">
        <v>6935624.7800000021</v>
      </c>
      <c r="L210" s="7">
        <v>7779032.5000000037</v>
      </c>
      <c r="M210" s="7">
        <v>9401875.7800000031</v>
      </c>
      <c r="N210" s="7">
        <v>10094672.450000003</v>
      </c>
      <c r="P210" s="13">
        <v>2260073.7000000039</v>
      </c>
      <c r="Q210" s="5">
        <v>28.847344607150482</v>
      </c>
    </row>
    <row r="211" spans="1:63" ht="12" thickBot="1" x14ac:dyDescent="0.25">
      <c r="A211" s="15">
        <v>223</v>
      </c>
      <c r="B211" s="15">
        <v>1</v>
      </c>
      <c r="C211" s="15">
        <v>7</v>
      </c>
      <c r="D211" s="15">
        <v>8</v>
      </c>
      <c r="E211" s="15" t="s">
        <v>120</v>
      </c>
      <c r="F211" s="2" t="s">
        <v>29</v>
      </c>
      <c r="G211" s="2" t="s">
        <v>71</v>
      </c>
      <c r="I211" s="8" t="s">
        <v>99</v>
      </c>
      <c r="J211" s="9">
        <v>-5977584.6999999993</v>
      </c>
      <c r="K211" s="9">
        <v>6701444.7799999984</v>
      </c>
      <c r="L211" s="9">
        <v>118986.65999999642</v>
      </c>
      <c r="M211" s="9">
        <v>181563.10999999568</v>
      </c>
      <c r="N211" s="9">
        <v>91849.389999995008</v>
      </c>
      <c r="P211" s="13">
        <v>6069434.0899999943</v>
      </c>
      <c r="Q211" s="5">
        <v>-101.53656358896923</v>
      </c>
    </row>
    <row r="212" spans="1:63" x14ac:dyDescent="0.2">
      <c r="A212" s="15">
        <v>224</v>
      </c>
      <c r="B212" s="15">
        <v>1</v>
      </c>
      <c r="C212" s="15">
        <v>7</v>
      </c>
      <c r="D212" s="15">
        <v>8</v>
      </c>
      <c r="E212" s="15" t="s">
        <v>120</v>
      </c>
      <c r="F212" s="2" t="s">
        <v>29</v>
      </c>
      <c r="G212" s="2" t="s">
        <v>71</v>
      </c>
      <c r="I212" s="2" t="s">
        <v>100</v>
      </c>
      <c r="J212" s="4">
        <v>437.69999999925494</v>
      </c>
      <c r="K212" s="4">
        <v>-5977147</v>
      </c>
      <c r="L212" s="4">
        <v>724298</v>
      </c>
      <c r="M212" s="4">
        <v>843285</v>
      </c>
      <c r="N212" s="4">
        <v>1024847.91</v>
      </c>
      <c r="P212" s="13">
        <v>1024410.2100000008</v>
      </c>
      <c r="Q212" s="5">
        <v>234043.91363987766</v>
      </c>
      <c r="R212" s="5">
        <v>5.586757075456545E-3</v>
      </c>
      <c r="S212" s="5">
        <v>10.152364180969535</v>
      </c>
    </row>
    <row r="213" spans="1:63" x14ac:dyDescent="0.2">
      <c r="A213" s="15">
        <v>225</v>
      </c>
      <c r="B213" s="15">
        <v>1</v>
      </c>
      <c r="C213" s="15">
        <v>7</v>
      </c>
      <c r="D213" s="15">
        <v>8</v>
      </c>
      <c r="E213" s="15" t="s">
        <v>120</v>
      </c>
      <c r="F213" s="2" t="s">
        <v>29</v>
      </c>
      <c r="G213" s="2" t="s">
        <v>71</v>
      </c>
      <c r="I213" s="6" t="s">
        <v>101</v>
      </c>
      <c r="J213" s="7">
        <v>-5977147</v>
      </c>
      <c r="K213" s="7">
        <v>724298</v>
      </c>
      <c r="L213" s="7">
        <v>843285</v>
      </c>
      <c r="M213" s="7">
        <v>1024847.91</v>
      </c>
      <c r="N213" s="7">
        <v>1116697.2999999996</v>
      </c>
      <c r="P213" s="13">
        <v>7093844.2999999998</v>
      </c>
      <c r="Q213" s="5">
        <v>-118.6827812667147</v>
      </c>
      <c r="R213" s="5">
        <v>-76.291679902560432</v>
      </c>
      <c r="S213" s="5">
        <v>11.062244025560227</v>
      </c>
      <c r="AA213" s="43">
        <v>8.3295077899999974</v>
      </c>
      <c r="AB213" s="43">
        <v>2.260073700000004</v>
      </c>
      <c r="AC213" s="43">
        <v>1.0244102100000008</v>
      </c>
      <c r="AD213" s="43">
        <v>7.0938442999999998</v>
      </c>
      <c r="AE213" s="5">
        <v>448.54306783516256</v>
      </c>
      <c r="AF213" s="5">
        <v>28.847344607150482</v>
      </c>
      <c r="AG213" s="5">
        <v>234043.91363987766</v>
      </c>
      <c r="AH213" s="5">
        <v>-118.6827812667147</v>
      </c>
      <c r="AI213" s="5">
        <v>5.586757075456545E-3</v>
      </c>
      <c r="AJ213" s="5">
        <v>10.152364180969535</v>
      </c>
      <c r="AK213" s="5">
        <v>-76.291679902560432</v>
      </c>
      <c r="AL213" s="5">
        <v>11.062244025560227</v>
      </c>
      <c r="AM213" s="13">
        <f t="shared" ref="AM213" si="642">J209</f>
        <v>1857014.0499999998</v>
      </c>
      <c r="AN213" s="13">
        <f t="shared" ref="AN213" si="643">K209</f>
        <v>13637069.560000001</v>
      </c>
      <c r="AO213" s="13">
        <f t="shared" ref="AO213" si="644">L209</f>
        <v>7898019.1600000001</v>
      </c>
      <c r="AP213" s="13">
        <f t="shared" ref="AP213" si="645">M209</f>
        <v>9583438.8899999987</v>
      </c>
      <c r="AQ213" s="13">
        <f t="shared" ref="AQ213" si="646">N209</f>
        <v>10186521.839999998</v>
      </c>
      <c r="AR213" s="13">
        <f t="shared" ref="AR213" si="647">J210</f>
        <v>7834598.7499999991</v>
      </c>
      <c r="AS213" s="13">
        <f t="shared" ref="AS213" si="648">K210</f>
        <v>6935624.7800000021</v>
      </c>
      <c r="AT213" s="13">
        <f t="shared" ref="AT213" si="649">L210</f>
        <v>7779032.5000000037</v>
      </c>
      <c r="AU213" s="13">
        <f t="shared" ref="AU213" si="650">M210</f>
        <v>9401875.7800000031</v>
      </c>
      <c r="AV213" s="13">
        <f t="shared" ref="AV213" si="651">N210</f>
        <v>10094672.450000003</v>
      </c>
      <c r="AW213" s="13">
        <f t="shared" ref="AW213" si="652">J212</f>
        <v>437.69999999925494</v>
      </c>
      <c r="AX213" s="13">
        <f t="shared" ref="AX213" si="653">K212</f>
        <v>-5977147</v>
      </c>
      <c r="AY213" s="13">
        <f t="shared" ref="AY213" si="654">L212</f>
        <v>724298</v>
      </c>
      <c r="AZ213" s="13">
        <f t="shared" ref="AZ213" si="655">M212</f>
        <v>843285</v>
      </c>
      <c r="BA213" s="13">
        <f t="shared" ref="BA213" si="656">N212</f>
        <v>1024847.91</v>
      </c>
      <c r="BB213" s="13">
        <f t="shared" ref="BB213" si="657">J213</f>
        <v>-5977147</v>
      </c>
      <c r="BC213" s="13">
        <f t="shared" ref="BC213" si="658">K213</f>
        <v>724298</v>
      </c>
      <c r="BD213" s="13">
        <f t="shared" ref="BD213" si="659">L213</f>
        <v>843285</v>
      </c>
      <c r="BE213" s="13">
        <f t="shared" ref="BE213" si="660">M213</f>
        <v>1024847.91</v>
      </c>
      <c r="BF213" s="13">
        <f t="shared" ref="BF213" si="661">N213</f>
        <v>1116697.2999999996</v>
      </c>
      <c r="BG213" s="13">
        <f t="shared" ref="BG213" si="662">AM213-AR213</f>
        <v>-5977584.6999999993</v>
      </c>
      <c r="BH213" s="13">
        <f t="shared" ref="BH213" si="663">AN213-AS213</f>
        <v>6701444.7799999984</v>
      </c>
      <c r="BI213" s="13">
        <f t="shared" ref="BI213" si="664">AO213-AT213</f>
        <v>118986.65999999642</v>
      </c>
      <c r="BJ213" s="13">
        <f t="shared" ref="BJ213" si="665">AP213-AU213</f>
        <v>181563.10999999568</v>
      </c>
      <c r="BK213" s="13">
        <f t="shared" ref="BK213" si="666">AQ213-AV213</f>
        <v>91849.389999995008</v>
      </c>
    </row>
    <row r="214" spans="1:63" x14ac:dyDescent="0.2">
      <c r="A214" s="15">
        <v>226</v>
      </c>
      <c r="B214" s="15">
        <v>1</v>
      </c>
      <c r="C214" s="15">
        <v>7</v>
      </c>
      <c r="D214" s="15">
        <v>9</v>
      </c>
      <c r="E214" s="15" t="s">
        <v>120</v>
      </c>
      <c r="F214" s="2" t="s">
        <v>29</v>
      </c>
      <c r="G214" s="2" t="s">
        <v>72</v>
      </c>
      <c r="H214" s="2" t="s">
        <v>72</v>
      </c>
      <c r="J214" s="3"/>
      <c r="K214" s="4"/>
      <c r="L214" s="4"/>
      <c r="M214" s="4"/>
      <c r="N214" s="4"/>
      <c r="P214" s="13">
        <v>0</v>
      </c>
      <c r="Q214" s="5"/>
    </row>
    <row r="215" spans="1:63" x14ac:dyDescent="0.2">
      <c r="A215" s="15">
        <v>227</v>
      </c>
      <c r="B215" s="15">
        <v>1</v>
      </c>
      <c r="C215" s="15">
        <v>7</v>
      </c>
      <c r="D215" s="15">
        <v>9</v>
      </c>
      <c r="E215" s="15" t="s">
        <v>120</v>
      </c>
      <c r="F215" s="2" t="s">
        <v>29</v>
      </c>
      <c r="G215" s="2" t="s">
        <v>72</v>
      </c>
      <c r="I215" s="2" t="s">
        <v>0</v>
      </c>
      <c r="J215" s="4">
        <v>2294376.12</v>
      </c>
      <c r="K215" s="4">
        <v>9828486.5899999999</v>
      </c>
      <c r="L215" s="4">
        <v>2063300.33</v>
      </c>
      <c r="M215" s="4">
        <v>1936398.42</v>
      </c>
      <c r="N215" s="4">
        <v>1859715</v>
      </c>
      <c r="P215" s="13">
        <v>-434661.12000000011</v>
      </c>
      <c r="Q215" s="5">
        <v>-18.944632321225519</v>
      </c>
    </row>
    <row r="216" spans="1:63" x14ac:dyDescent="0.2">
      <c r="A216" s="15">
        <v>228</v>
      </c>
      <c r="B216" s="15">
        <v>1</v>
      </c>
      <c r="C216" s="15">
        <v>7</v>
      </c>
      <c r="D216" s="15">
        <v>9</v>
      </c>
      <c r="E216" s="15" t="s">
        <v>120</v>
      </c>
      <c r="F216" s="2" t="s">
        <v>29</v>
      </c>
      <c r="G216" s="2" t="s">
        <v>72</v>
      </c>
      <c r="I216" s="6" t="s">
        <v>98</v>
      </c>
      <c r="J216" s="7">
        <v>2172946.1900000004</v>
      </c>
      <c r="K216" s="7">
        <v>9485740.4899999984</v>
      </c>
      <c r="L216" s="7">
        <v>1953965.9200000002</v>
      </c>
      <c r="M216" s="7">
        <v>1972673.7500000005</v>
      </c>
      <c r="N216" s="7">
        <v>1893383.75</v>
      </c>
      <c r="P216" s="13">
        <v>-279562.44000000041</v>
      </c>
      <c r="Q216" s="5">
        <v>-12.865594246491685</v>
      </c>
    </row>
    <row r="217" spans="1:63" ht="12" thickBot="1" x14ac:dyDescent="0.25">
      <c r="A217" s="15">
        <v>229</v>
      </c>
      <c r="B217" s="15">
        <v>1</v>
      </c>
      <c r="C217" s="15">
        <v>7</v>
      </c>
      <c r="D217" s="15">
        <v>9</v>
      </c>
      <c r="E217" s="15" t="s">
        <v>120</v>
      </c>
      <c r="F217" s="2" t="s">
        <v>29</v>
      </c>
      <c r="G217" s="2" t="s">
        <v>72</v>
      </c>
      <c r="I217" s="8" t="s">
        <v>99</v>
      </c>
      <c r="J217" s="9">
        <v>121429.9299999997</v>
      </c>
      <c r="K217" s="9">
        <v>342746.10000000149</v>
      </c>
      <c r="L217" s="9">
        <v>109334.40999999992</v>
      </c>
      <c r="M217" s="9">
        <v>-36275.33000000054</v>
      </c>
      <c r="N217" s="9">
        <v>-33668.75</v>
      </c>
      <c r="P217" s="13">
        <v>-155098.6799999997</v>
      </c>
      <c r="Q217" s="5">
        <v>-127.72689566732032</v>
      </c>
    </row>
    <row r="218" spans="1:63" x14ac:dyDescent="0.2">
      <c r="A218" s="15">
        <v>230</v>
      </c>
      <c r="B218" s="15">
        <v>1</v>
      </c>
      <c r="C218" s="15">
        <v>7</v>
      </c>
      <c r="D218" s="15">
        <v>9</v>
      </c>
      <c r="E218" s="15" t="s">
        <v>120</v>
      </c>
      <c r="F218" s="2" t="s">
        <v>29</v>
      </c>
      <c r="G218" s="2" t="s">
        <v>72</v>
      </c>
      <c r="I218" s="2" t="s">
        <v>100</v>
      </c>
      <c r="J218" s="4">
        <v>471700.94000000029</v>
      </c>
      <c r="K218" s="4">
        <v>593130.87</v>
      </c>
      <c r="L218" s="4">
        <v>935876.97000000009</v>
      </c>
      <c r="M218" s="4">
        <v>1045211.3800000001</v>
      </c>
      <c r="N218" s="4">
        <v>1008936.05</v>
      </c>
      <c r="P218" s="13">
        <v>537235.10999999975</v>
      </c>
      <c r="Q218" s="5">
        <v>113.89316078106594</v>
      </c>
      <c r="R218" s="5">
        <v>21.707897884024462</v>
      </c>
      <c r="S218" s="5">
        <v>53.287456914109463</v>
      </c>
    </row>
    <row r="219" spans="1:63" x14ac:dyDescent="0.2">
      <c r="A219" s="15">
        <v>231</v>
      </c>
      <c r="B219" s="15">
        <v>1</v>
      </c>
      <c r="C219" s="15">
        <v>7</v>
      </c>
      <c r="D219" s="15">
        <v>9</v>
      </c>
      <c r="E219" s="15" t="s">
        <v>120</v>
      </c>
      <c r="F219" s="2" t="s">
        <v>29</v>
      </c>
      <c r="G219" s="2" t="s">
        <v>72</v>
      </c>
      <c r="I219" s="6" t="s">
        <v>101</v>
      </c>
      <c r="J219" s="7">
        <v>593130.87</v>
      </c>
      <c r="K219" s="7">
        <v>935876.97000000009</v>
      </c>
      <c r="L219" s="7">
        <v>1045211.3800000001</v>
      </c>
      <c r="M219" s="7">
        <v>1008936.05</v>
      </c>
      <c r="N219" s="7">
        <v>975267.3</v>
      </c>
      <c r="P219" s="13">
        <v>382136.43000000005</v>
      </c>
      <c r="Q219" s="5">
        <v>64.427000739314082</v>
      </c>
      <c r="R219" s="5">
        <v>27.296160058155877</v>
      </c>
      <c r="S219" s="5">
        <v>51.509225216494016</v>
      </c>
      <c r="AA219" s="43">
        <v>-0.43466112000000012</v>
      </c>
      <c r="AB219" s="43">
        <v>-0.27956244000000041</v>
      </c>
      <c r="AC219" s="43">
        <v>0.53723510999999979</v>
      </c>
      <c r="AD219" s="43">
        <v>0.38213643000000003</v>
      </c>
      <c r="AE219" s="5">
        <v>-18.944632321225519</v>
      </c>
      <c r="AF219" s="5">
        <v>-12.865594246491685</v>
      </c>
      <c r="AG219" s="5">
        <v>113.89316078106594</v>
      </c>
      <c r="AH219" s="5">
        <v>64.427000739314082</v>
      </c>
      <c r="AI219" s="5">
        <v>21.707897884024462</v>
      </c>
      <c r="AJ219" s="5">
        <v>53.287456914109463</v>
      </c>
      <c r="AK219" s="5">
        <v>27.296160058155877</v>
      </c>
      <c r="AL219" s="5">
        <v>51.509225216494016</v>
      </c>
      <c r="AM219" s="13">
        <f t="shared" ref="AM219" si="667">J215</f>
        <v>2294376.12</v>
      </c>
      <c r="AN219" s="13">
        <f t="shared" ref="AN219" si="668">K215</f>
        <v>9828486.5899999999</v>
      </c>
      <c r="AO219" s="13">
        <f t="shared" ref="AO219" si="669">L215</f>
        <v>2063300.33</v>
      </c>
      <c r="AP219" s="13">
        <f t="shared" ref="AP219" si="670">M215</f>
        <v>1936398.42</v>
      </c>
      <c r="AQ219" s="13">
        <f t="shared" ref="AQ219" si="671">N215</f>
        <v>1859715</v>
      </c>
      <c r="AR219" s="13">
        <f t="shared" ref="AR219" si="672">J216</f>
        <v>2172946.1900000004</v>
      </c>
      <c r="AS219" s="13">
        <f t="shared" ref="AS219" si="673">K216</f>
        <v>9485740.4899999984</v>
      </c>
      <c r="AT219" s="13">
        <f t="shared" ref="AT219" si="674">L216</f>
        <v>1953965.9200000002</v>
      </c>
      <c r="AU219" s="13">
        <f t="shared" ref="AU219" si="675">M216</f>
        <v>1972673.7500000005</v>
      </c>
      <c r="AV219" s="13">
        <f t="shared" ref="AV219" si="676">N216</f>
        <v>1893383.75</v>
      </c>
      <c r="AW219" s="13">
        <f t="shared" ref="AW219" si="677">J218</f>
        <v>471700.94000000029</v>
      </c>
      <c r="AX219" s="13">
        <f t="shared" ref="AX219" si="678">K218</f>
        <v>593130.87</v>
      </c>
      <c r="AY219" s="13">
        <f t="shared" ref="AY219" si="679">L218</f>
        <v>935876.97000000009</v>
      </c>
      <c r="AZ219" s="13">
        <f t="shared" ref="AZ219" si="680">M218</f>
        <v>1045211.3800000001</v>
      </c>
      <c r="BA219" s="13">
        <f t="shared" ref="BA219" si="681">N218</f>
        <v>1008936.05</v>
      </c>
      <c r="BB219" s="13">
        <f t="shared" ref="BB219" si="682">J219</f>
        <v>593130.87</v>
      </c>
      <c r="BC219" s="13">
        <f t="shared" ref="BC219" si="683">K219</f>
        <v>935876.97000000009</v>
      </c>
      <c r="BD219" s="13">
        <f t="shared" ref="BD219" si="684">L219</f>
        <v>1045211.3800000001</v>
      </c>
      <c r="BE219" s="13">
        <f t="shared" ref="BE219" si="685">M219</f>
        <v>1008936.05</v>
      </c>
      <c r="BF219" s="13">
        <f t="shared" ref="BF219" si="686">N219</f>
        <v>975267.3</v>
      </c>
      <c r="BG219" s="13">
        <f t="shared" ref="BG219" si="687">AM219-AR219</f>
        <v>121429.9299999997</v>
      </c>
      <c r="BH219" s="13">
        <f t="shared" ref="BH219" si="688">AN219-AS219</f>
        <v>342746.10000000149</v>
      </c>
      <c r="BI219" s="13">
        <f t="shared" ref="BI219" si="689">AO219-AT219</f>
        <v>109334.40999999992</v>
      </c>
      <c r="BJ219" s="13">
        <f t="shared" ref="BJ219" si="690">AP219-AU219</f>
        <v>-36275.33000000054</v>
      </c>
      <c r="BK219" s="13">
        <f t="shared" ref="BK219" si="691">AQ219-AV219</f>
        <v>-33668.75</v>
      </c>
    </row>
    <row r="220" spans="1:63" x14ac:dyDescent="0.2">
      <c r="A220" s="15">
        <v>232</v>
      </c>
      <c r="B220" s="15">
        <v>1</v>
      </c>
      <c r="C220" s="15">
        <v>7</v>
      </c>
      <c r="D220" s="15">
        <v>10</v>
      </c>
      <c r="E220" s="15" t="s">
        <v>120</v>
      </c>
      <c r="F220" s="2" t="s">
        <v>29</v>
      </c>
      <c r="G220" s="2" t="s">
        <v>48</v>
      </c>
      <c r="H220" s="2" t="s">
        <v>48</v>
      </c>
      <c r="J220" s="3"/>
      <c r="K220" s="4"/>
      <c r="L220" s="4"/>
      <c r="M220" s="4"/>
      <c r="N220" s="4"/>
      <c r="P220" s="13">
        <v>0</v>
      </c>
      <c r="Q220" s="5"/>
    </row>
    <row r="221" spans="1:63" x14ac:dyDescent="0.2">
      <c r="A221" s="15">
        <v>233</v>
      </c>
      <c r="B221" s="15">
        <v>1</v>
      </c>
      <c r="C221" s="15">
        <v>7</v>
      </c>
      <c r="D221" s="15">
        <v>10</v>
      </c>
      <c r="E221" s="15" t="s">
        <v>120</v>
      </c>
      <c r="F221" s="2" t="s">
        <v>29</v>
      </c>
      <c r="G221" s="2" t="s">
        <v>48</v>
      </c>
      <c r="I221" s="2" t="s">
        <v>0</v>
      </c>
      <c r="J221" s="4">
        <v>310657.75</v>
      </c>
      <c r="K221" s="4">
        <v>642874.85</v>
      </c>
      <c r="L221" s="4">
        <v>374130.52</v>
      </c>
      <c r="M221" s="4">
        <v>1181584.1899999997</v>
      </c>
      <c r="N221" s="4">
        <v>1286160.1300000001</v>
      </c>
      <c r="P221" s="13">
        <v>975502.38000000012</v>
      </c>
      <c r="Q221" s="5">
        <v>314.01192469848252</v>
      </c>
    </row>
    <row r="222" spans="1:63" x14ac:dyDescent="0.2">
      <c r="A222" s="15">
        <v>234</v>
      </c>
      <c r="B222" s="15">
        <v>1</v>
      </c>
      <c r="C222" s="15">
        <v>7</v>
      </c>
      <c r="D222" s="15">
        <v>10</v>
      </c>
      <c r="E222" s="15" t="s">
        <v>120</v>
      </c>
      <c r="F222" s="2" t="s">
        <v>29</v>
      </c>
      <c r="G222" s="2" t="s">
        <v>48</v>
      </c>
      <c r="I222" s="6" t="s">
        <v>98</v>
      </c>
      <c r="J222" s="7">
        <v>294844.25</v>
      </c>
      <c r="K222" s="7">
        <v>402830.91</v>
      </c>
      <c r="L222" s="7">
        <v>450365.91000000003</v>
      </c>
      <c r="M222" s="7">
        <v>647242.94999999984</v>
      </c>
      <c r="N222" s="7">
        <v>1634051.8799999997</v>
      </c>
      <c r="P222" s="13">
        <v>1339207.6299999997</v>
      </c>
      <c r="Q222" s="5">
        <v>454.20849482396204</v>
      </c>
    </row>
    <row r="223" spans="1:63" ht="12" thickBot="1" x14ac:dyDescent="0.25">
      <c r="A223" s="15">
        <v>235</v>
      </c>
      <c r="B223" s="15">
        <v>1</v>
      </c>
      <c r="C223" s="15">
        <v>7</v>
      </c>
      <c r="D223" s="15">
        <v>10</v>
      </c>
      <c r="E223" s="15" t="s">
        <v>120</v>
      </c>
      <c r="F223" s="2" t="s">
        <v>29</v>
      </c>
      <c r="G223" s="2" t="s">
        <v>48</v>
      </c>
      <c r="I223" s="8" t="s">
        <v>99</v>
      </c>
      <c r="J223" s="9">
        <v>15813.5</v>
      </c>
      <c r="K223" s="9">
        <v>240043.94</v>
      </c>
      <c r="L223" s="9">
        <v>-76235.390000000014</v>
      </c>
      <c r="M223" s="9">
        <v>534341.23999999987</v>
      </c>
      <c r="N223" s="9">
        <v>-347891.74999999953</v>
      </c>
      <c r="P223" s="13">
        <v>-363705.24999999953</v>
      </c>
      <c r="Q223" s="5">
        <v>-2299.9668005185413</v>
      </c>
    </row>
    <row r="224" spans="1:63" x14ac:dyDescent="0.2">
      <c r="A224" s="15">
        <v>236</v>
      </c>
      <c r="B224" s="15">
        <v>1</v>
      </c>
      <c r="C224" s="15">
        <v>7</v>
      </c>
      <c r="D224" s="15">
        <v>10</v>
      </c>
      <c r="E224" s="15" t="s">
        <v>120</v>
      </c>
      <c r="F224" s="2" t="s">
        <v>29</v>
      </c>
      <c r="G224" s="2" t="s">
        <v>48</v>
      </c>
      <c r="I224" s="2" t="s">
        <v>100</v>
      </c>
      <c r="J224" s="4">
        <v>-4394.5</v>
      </c>
      <c r="K224" s="4">
        <v>11419</v>
      </c>
      <c r="L224" s="4">
        <v>251463</v>
      </c>
      <c r="M224" s="4">
        <v>175228</v>
      </c>
      <c r="N224" s="4">
        <v>709569.57</v>
      </c>
      <c r="P224" s="13">
        <v>713964.07</v>
      </c>
      <c r="Q224" s="5">
        <v>-16246.764592103764</v>
      </c>
      <c r="R224" s="5">
        <v>-1.4904479229288006</v>
      </c>
      <c r="S224" s="5">
        <v>43.423931558403154</v>
      </c>
    </row>
    <row r="225" spans="1:63" x14ac:dyDescent="0.2">
      <c r="A225" s="15">
        <v>237</v>
      </c>
      <c r="B225" s="15">
        <v>1</v>
      </c>
      <c r="C225" s="15">
        <v>7</v>
      </c>
      <c r="D225" s="15">
        <v>10</v>
      </c>
      <c r="E225" s="15" t="s">
        <v>120</v>
      </c>
      <c r="F225" s="2" t="s">
        <v>29</v>
      </c>
      <c r="G225" s="2" t="s">
        <v>48</v>
      </c>
      <c r="I225" s="6" t="s">
        <v>101</v>
      </c>
      <c r="J225" s="7">
        <v>11419</v>
      </c>
      <c r="K225" s="7">
        <v>251463</v>
      </c>
      <c r="L225" s="7">
        <v>175228</v>
      </c>
      <c r="M225" s="7">
        <v>709569.57</v>
      </c>
      <c r="N225" s="7">
        <v>361677.82</v>
      </c>
      <c r="P225" s="13">
        <v>350258.82</v>
      </c>
      <c r="Q225" s="5">
        <v>3067.3335668622472</v>
      </c>
      <c r="R225" s="5">
        <v>3.8728922134313288</v>
      </c>
      <c r="S225" s="5">
        <v>22.133802752945648</v>
      </c>
      <c r="AA225" s="43">
        <v>0.97550238000000011</v>
      </c>
      <c r="AB225" s="43">
        <v>1.3392076299999998</v>
      </c>
      <c r="AC225" s="43">
        <v>0.71396406999999995</v>
      </c>
      <c r="AD225" s="43">
        <v>0.35025882000000003</v>
      </c>
      <c r="AE225" s="5">
        <v>314.01192469848252</v>
      </c>
      <c r="AF225" s="5">
        <v>454.20849482396204</v>
      </c>
      <c r="AG225" s="5">
        <v>-16246.764592103764</v>
      </c>
      <c r="AH225" s="5">
        <v>3067.3335668622472</v>
      </c>
      <c r="AI225" s="5">
        <v>-1.4904479229288006</v>
      </c>
      <c r="AJ225" s="5">
        <v>43.423931558403154</v>
      </c>
      <c r="AK225" s="5">
        <v>3.8728922134313288</v>
      </c>
      <c r="AL225" s="5">
        <v>22.133802752945648</v>
      </c>
      <c r="AM225" s="13">
        <f t="shared" ref="AM225" si="692">J221</f>
        <v>310657.75</v>
      </c>
      <c r="AN225" s="13">
        <f t="shared" ref="AN225" si="693">K221</f>
        <v>642874.85</v>
      </c>
      <c r="AO225" s="13">
        <f t="shared" ref="AO225" si="694">L221</f>
        <v>374130.52</v>
      </c>
      <c r="AP225" s="13">
        <f t="shared" ref="AP225" si="695">M221</f>
        <v>1181584.1899999997</v>
      </c>
      <c r="AQ225" s="13">
        <f t="shared" ref="AQ225" si="696">N221</f>
        <v>1286160.1300000001</v>
      </c>
      <c r="AR225" s="13">
        <f t="shared" ref="AR225" si="697">J222</f>
        <v>294844.25</v>
      </c>
      <c r="AS225" s="13">
        <f t="shared" ref="AS225" si="698">K222</f>
        <v>402830.91</v>
      </c>
      <c r="AT225" s="13">
        <f t="shared" ref="AT225" si="699">L222</f>
        <v>450365.91000000003</v>
      </c>
      <c r="AU225" s="13">
        <f t="shared" ref="AU225" si="700">M222</f>
        <v>647242.94999999984</v>
      </c>
      <c r="AV225" s="13">
        <f t="shared" ref="AV225" si="701">N222</f>
        <v>1634051.8799999997</v>
      </c>
      <c r="AW225" s="13">
        <f t="shared" ref="AW225" si="702">J224</f>
        <v>-4394.5</v>
      </c>
      <c r="AX225" s="13">
        <f t="shared" ref="AX225" si="703">K224</f>
        <v>11419</v>
      </c>
      <c r="AY225" s="13">
        <f t="shared" ref="AY225" si="704">L224</f>
        <v>251463</v>
      </c>
      <c r="AZ225" s="13">
        <f t="shared" ref="AZ225" si="705">M224</f>
        <v>175228</v>
      </c>
      <c r="BA225" s="13">
        <f t="shared" ref="BA225" si="706">N224</f>
        <v>709569.57</v>
      </c>
      <c r="BB225" s="13">
        <f t="shared" ref="BB225" si="707">J225</f>
        <v>11419</v>
      </c>
      <c r="BC225" s="13">
        <f t="shared" ref="BC225" si="708">K225</f>
        <v>251463</v>
      </c>
      <c r="BD225" s="13">
        <f t="shared" ref="BD225" si="709">L225</f>
        <v>175228</v>
      </c>
      <c r="BE225" s="13">
        <f t="shared" ref="BE225" si="710">M225</f>
        <v>709569.57</v>
      </c>
      <c r="BF225" s="13">
        <f t="shared" ref="BF225" si="711">N225</f>
        <v>361677.82</v>
      </c>
      <c r="BG225" s="13">
        <f t="shared" ref="BG225" si="712">AM225-AR225</f>
        <v>15813.5</v>
      </c>
      <c r="BH225" s="13">
        <f t="shared" ref="BH225" si="713">AN225-AS225</f>
        <v>240043.94</v>
      </c>
      <c r="BI225" s="13">
        <f t="shared" ref="BI225" si="714">AO225-AT225</f>
        <v>-76235.390000000014</v>
      </c>
      <c r="BJ225" s="13">
        <f t="shared" ref="BJ225" si="715">AP225-AU225</f>
        <v>534341.23999999987</v>
      </c>
      <c r="BK225" s="13">
        <f t="shared" ref="BK225" si="716">AQ225-AV225</f>
        <v>-347891.74999999953</v>
      </c>
    </row>
    <row r="226" spans="1:63" x14ac:dyDescent="0.2">
      <c r="A226" s="15"/>
      <c r="B226" s="15"/>
      <c r="C226" s="15"/>
      <c r="D226" s="15"/>
      <c r="E226" s="15"/>
      <c r="J226" s="11"/>
      <c r="K226" s="11"/>
      <c r="L226" s="11"/>
      <c r="M226" s="11"/>
      <c r="N226" s="11"/>
      <c r="P226" s="13"/>
      <c r="Q226" s="5"/>
      <c r="AA226" s="43"/>
      <c r="AB226" s="43"/>
      <c r="AC226" s="43"/>
      <c r="AD226" s="43"/>
      <c r="AE226" s="5"/>
      <c r="AF226" s="5"/>
      <c r="AG226" s="5"/>
      <c r="AH226" s="5"/>
      <c r="AI226" s="5"/>
      <c r="AJ226" s="5"/>
      <c r="AK226" s="5"/>
      <c r="AL226" s="5"/>
    </row>
    <row r="227" spans="1:63" x14ac:dyDescent="0.2">
      <c r="A227" s="15">
        <v>240</v>
      </c>
      <c r="B227" s="15">
        <v>1</v>
      </c>
      <c r="C227" s="15">
        <v>7</v>
      </c>
      <c r="D227" s="15">
        <v>0</v>
      </c>
      <c r="E227" s="15" t="s">
        <v>120</v>
      </c>
      <c r="F227" s="2" t="s">
        <v>116</v>
      </c>
      <c r="I227" s="2" t="s">
        <v>0</v>
      </c>
      <c r="J227" s="4">
        <v>117993872.59</v>
      </c>
      <c r="K227" s="4">
        <v>129971847.97999999</v>
      </c>
      <c r="L227" s="4">
        <v>118633414.71999998</v>
      </c>
      <c r="M227" s="4">
        <v>113449695.61999999</v>
      </c>
      <c r="N227" s="4">
        <v>121752222.98</v>
      </c>
      <c r="P227" s="13">
        <v>3758350.3900000006</v>
      </c>
      <c r="Q227" s="5">
        <v>3.185208102338799</v>
      </c>
    </row>
    <row r="228" spans="1:63" x14ac:dyDescent="0.2">
      <c r="A228" s="15">
        <v>241</v>
      </c>
      <c r="B228" s="15">
        <v>1</v>
      </c>
      <c r="C228" s="15">
        <v>7</v>
      </c>
      <c r="D228" s="15">
        <v>0</v>
      </c>
      <c r="E228" s="15" t="s">
        <v>120</v>
      </c>
      <c r="F228" s="2" t="s">
        <v>116</v>
      </c>
      <c r="I228" s="6" t="s">
        <v>98</v>
      </c>
      <c r="J228" s="7">
        <v>119582293.53999999</v>
      </c>
      <c r="K228" s="7">
        <v>120884609.45999999</v>
      </c>
      <c r="L228" s="7">
        <v>109068300.78</v>
      </c>
      <c r="M228" s="7">
        <v>126947100.56999996</v>
      </c>
      <c r="N228" s="7">
        <v>129287681.89999998</v>
      </c>
      <c r="P228" s="13">
        <v>9705388.3599999845</v>
      </c>
      <c r="Q228" s="5">
        <v>8.1160747738573402</v>
      </c>
    </row>
    <row r="229" spans="1:63" ht="12" thickBot="1" x14ac:dyDescent="0.25">
      <c r="A229" s="15">
        <v>242</v>
      </c>
      <c r="B229" s="15">
        <v>1</v>
      </c>
      <c r="C229" s="15">
        <v>7</v>
      </c>
      <c r="D229" s="15">
        <v>0</v>
      </c>
      <c r="E229" s="15" t="s">
        <v>120</v>
      </c>
      <c r="F229" s="2" t="s">
        <v>116</v>
      </c>
      <c r="I229" s="8" t="s">
        <v>99</v>
      </c>
      <c r="J229" s="9">
        <v>-1588420.9499999881</v>
      </c>
      <c r="K229" s="9">
        <v>9087238.5199999958</v>
      </c>
      <c r="L229" s="9">
        <v>9565113.9399999827</v>
      </c>
      <c r="M229" s="9">
        <v>-13497404.949999973</v>
      </c>
      <c r="N229" s="9">
        <v>-7535458.919999972</v>
      </c>
      <c r="P229" s="13">
        <v>-5947037.9699999839</v>
      </c>
      <c r="Q229" s="5">
        <v>374.39936623852947</v>
      </c>
    </row>
    <row r="230" spans="1:63" x14ac:dyDescent="0.2">
      <c r="A230" s="15">
        <v>243</v>
      </c>
      <c r="B230" s="15">
        <v>1</v>
      </c>
      <c r="C230" s="15">
        <v>7</v>
      </c>
      <c r="D230" s="15">
        <v>0</v>
      </c>
      <c r="E230" s="15" t="s">
        <v>120</v>
      </c>
      <c r="F230" s="2" t="s">
        <v>116</v>
      </c>
      <c r="I230" s="2" t="s">
        <v>100</v>
      </c>
      <c r="J230" s="12">
        <v>38711190.530000001</v>
      </c>
      <c r="K230" s="4">
        <v>37122769.580000013</v>
      </c>
      <c r="L230" s="4">
        <v>46210008.100000009</v>
      </c>
      <c r="M230" s="4">
        <v>55775122.039999992</v>
      </c>
      <c r="N230" s="4">
        <v>42277717.090000018</v>
      </c>
      <c r="P230" s="13">
        <v>3566526.5600000173</v>
      </c>
      <c r="Q230" s="5">
        <v>9.2131668160297728</v>
      </c>
      <c r="R230" s="5">
        <v>32.372008751488949</v>
      </c>
      <c r="S230" s="5">
        <v>32.700498971511088</v>
      </c>
    </row>
    <row r="231" spans="1:63" x14ac:dyDescent="0.2">
      <c r="A231" s="15">
        <v>244</v>
      </c>
      <c r="B231" s="15">
        <v>1</v>
      </c>
      <c r="C231" s="15">
        <v>7</v>
      </c>
      <c r="D231" s="15">
        <v>0</v>
      </c>
      <c r="E231" s="15" t="s">
        <v>120</v>
      </c>
      <c r="F231" s="2" t="s">
        <v>116</v>
      </c>
      <c r="I231" s="6" t="s">
        <v>101</v>
      </c>
      <c r="J231" s="7">
        <v>37122769.580000013</v>
      </c>
      <c r="K231" s="7">
        <v>46210008.100000009</v>
      </c>
      <c r="L231" s="7">
        <v>55775122.039999992</v>
      </c>
      <c r="M231" s="7">
        <v>42277717.090000018</v>
      </c>
      <c r="N231" s="7">
        <v>34742258.170000046</v>
      </c>
      <c r="P231" s="13">
        <v>-2380511.4099999666</v>
      </c>
      <c r="Q231" s="5">
        <v>-6.4125372027265755</v>
      </c>
      <c r="R231" s="5">
        <v>31.043700936863644</v>
      </c>
      <c r="S231" s="5">
        <v>26.872055913936261</v>
      </c>
      <c r="AA231" s="43">
        <v>3.7583503900000004</v>
      </c>
      <c r="AB231" s="43">
        <v>9.7053883599999846</v>
      </c>
      <c r="AC231" s="43">
        <v>3.5665265600000171</v>
      </c>
      <c r="AD231" s="43">
        <v>-2.3805114099999667</v>
      </c>
      <c r="AE231" s="5">
        <v>3.185208102338799</v>
      </c>
      <c r="AF231" s="5">
        <v>8.1160747738573402</v>
      </c>
      <c r="AG231" s="5">
        <v>9.2131668160297728</v>
      </c>
      <c r="AH231" s="5">
        <v>-6.4125372027265755</v>
      </c>
      <c r="AI231" s="5">
        <v>32.372008751488949</v>
      </c>
      <c r="AJ231" s="5">
        <v>32.700498971511088</v>
      </c>
      <c r="AK231" s="5">
        <v>31.043700936863644</v>
      </c>
      <c r="AL231" s="5">
        <v>26.872055913936261</v>
      </c>
      <c r="AM231" s="13">
        <f t="shared" ref="AM231" si="717">J227</f>
        <v>117993872.59</v>
      </c>
      <c r="AN231" s="13">
        <f t="shared" ref="AN231" si="718">K227</f>
        <v>129971847.97999999</v>
      </c>
      <c r="AO231" s="13">
        <f t="shared" ref="AO231" si="719">L227</f>
        <v>118633414.71999998</v>
      </c>
      <c r="AP231" s="13">
        <f t="shared" ref="AP231" si="720">M227</f>
        <v>113449695.61999999</v>
      </c>
      <c r="AQ231" s="13">
        <f t="shared" ref="AQ231" si="721">N227</f>
        <v>121752222.98</v>
      </c>
      <c r="AR231" s="13">
        <f t="shared" ref="AR231" si="722">J228</f>
        <v>119582293.53999999</v>
      </c>
      <c r="AS231" s="13">
        <f t="shared" ref="AS231" si="723">K228</f>
        <v>120884609.45999999</v>
      </c>
      <c r="AT231" s="13">
        <f t="shared" ref="AT231" si="724">L228</f>
        <v>109068300.78</v>
      </c>
      <c r="AU231" s="13">
        <f t="shared" ref="AU231" si="725">M228</f>
        <v>126947100.56999996</v>
      </c>
      <c r="AV231" s="13">
        <f t="shared" ref="AV231" si="726">N228</f>
        <v>129287681.89999998</v>
      </c>
      <c r="AW231" s="13">
        <f t="shared" ref="AW231" si="727">J230</f>
        <v>38711190.530000001</v>
      </c>
      <c r="AX231" s="13">
        <f t="shared" ref="AX231" si="728">K230</f>
        <v>37122769.580000013</v>
      </c>
      <c r="AY231" s="13">
        <f t="shared" ref="AY231" si="729">L230</f>
        <v>46210008.100000009</v>
      </c>
      <c r="AZ231" s="13">
        <f t="shared" ref="AZ231" si="730">M230</f>
        <v>55775122.039999992</v>
      </c>
      <c r="BA231" s="13">
        <f t="shared" ref="BA231" si="731">N230</f>
        <v>42277717.090000018</v>
      </c>
      <c r="BB231" s="13">
        <f t="shared" ref="BB231" si="732">J231</f>
        <v>37122769.580000013</v>
      </c>
      <c r="BC231" s="13">
        <f t="shared" ref="BC231" si="733">K231</f>
        <v>46210008.100000009</v>
      </c>
      <c r="BD231" s="13">
        <f t="shared" ref="BD231" si="734">L231</f>
        <v>55775122.039999992</v>
      </c>
      <c r="BE231" s="13">
        <f t="shared" ref="BE231" si="735">M231</f>
        <v>42277717.090000018</v>
      </c>
      <c r="BF231" s="13">
        <f t="shared" ref="BF231" si="736">N231</f>
        <v>34742258.170000046</v>
      </c>
      <c r="BG231" s="13">
        <f t="shared" ref="BG231" si="737">AM231-AR231</f>
        <v>-1588420.9499999881</v>
      </c>
      <c r="BH231" s="13">
        <f t="shared" ref="BH231" si="738">AN231-AS231</f>
        <v>9087238.5199999958</v>
      </c>
      <c r="BI231" s="13">
        <f t="shared" ref="BI231" si="739">AO231-AT231</f>
        <v>9565113.9399999827</v>
      </c>
      <c r="BJ231" s="13">
        <f t="shared" ref="BJ231" si="740">AP231-AU231</f>
        <v>-13497404.949999973</v>
      </c>
      <c r="BK231" s="13">
        <f t="shared" ref="BK231" si="741">AQ231-AV231</f>
        <v>-7535458.919999972</v>
      </c>
    </row>
    <row r="232" spans="1:63" x14ac:dyDescent="0.2">
      <c r="A232" s="15">
        <v>246</v>
      </c>
      <c r="B232" s="15">
        <v>1</v>
      </c>
      <c r="C232" s="15">
        <v>8</v>
      </c>
      <c r="D232" s="15">
        <v>1</v>
      </c>
      <c r="E232" s="15" t="s">
        <v>120</v>
      </c>
      <c r="F232" s="2" t="s">
        <v>95</v>
      </c>
      <c r="G232" s="2" t="s">
        <v>76</v>
      </c>
      <c r="H232" s="2" t="s">
        <v>76</v>
      </c>
      <c r="J232" s="3"/>
      <c r="K232" s="3"/>
      <c r="L232" s="3"/>
      <c r="M232" s="3"/>
      <c r="N232" s="3"/>
      <c r="P232" s="13">
        <v>0</v>
      </c>
      <c r="Q232" s="5"/>
    </row>
    <row r="233" spans="1:63" x14ac:dyDescent="0.2">
      <c r="A233" s="15">
        <v>247</v>
      </c>
      <c r="B233" s="15">
        <v>1</v>
      </c>
      <c r="C233" s="15">
        <v>8</v>
      </c>
      <c r="D233" s="15">
        <v>1</v>
      </c>
      <c r="E233" s="15" t="s">
        <v>120</v>
      </c>
      <c r="F233" s="2" t="s">
        <v>95</v>
      </c>
      <c r="G233" s="2" t="s">
        <v>76</v>
      </c>
      <c r="I233" s="2" t="s">
        <v>0</v>
      </c>
      <c r="J233" s="4">
        <v>3779447.49</v>
      </c>
      <c r="K233" s="4">
        <v>11266174.220000001</v>
      </c>
      <c r="L233" s="4">
        <v>2878608.86</v>
      </c>
      <c r="M233" s="4">
        <v>3205748.5200000005</v>
      </c>
      <c r="N233" s="4">
        <v>5283365.8199999994</v>
      </c>
      <c r="P233" s="13">
        <v>1503918.3299999991</v>
      </c>
      <c r="Q233" s="5">
        <v>39.792015472610757</v>
      </c>
    </row>
    <row r="234" spans="1:63" x14ac:dyDescent="0.2">
      <c r="A234" s="15">
        <v>248</v>
      </c>
      <c r="B234" s="15">
        <v>1</v>
      </c>
      <c r="C234" s="15">
        <v>8</v>
      </c>
      <c r="D234" s="15">
        <v>1</v>
      </c>
      <c r="E234" s="15" t="s">
        <v>120</v>
      </c>
      <c r="F234" s="2" t="s">
        <v>95</v>
      </c>
      <c r="G234" s="2" t="s">
        <v>76</v>
      </c>
      <c r="I234" s="6" t="s">
        <v>98</v>
      </c>
      <c r="J234" s="7">
        <v>3569537.99</v>
      </c>
      <c r="K234" s="7">
        <v>3441466.5099999988</v>
      </c>
      <c r="L234" s="7">
        <v>4115973.3000000021</v>
      </c>
      <c r="M234" s="7">
        <v>5348301.2200000044</v>
      </c>
      <c r="N234" s="7">
        <v>9465222.7800000012</v>
      </c>
      <c r="P234" s="13">
        <v>5895684.790000001</v>
      </c>
      <c r="Q234" s="5">
        <v>165.16660717764208</v>
      </c>
    </row>
    <row r="235" spans="1:63" ht="12" thickBot="1" x14ac:dyDescent="0.25">
      <c r="A235" s="15">
        <v>249</v>
      </c>
      <c r="B235" s="15">
        <v>1</v>
      </c>
      <c r="C235" s="15">
        <v>8</v>
      </c>
      <c r="D235" s="15">
        <v>1</v>
      </c>
      <c r="E235" s="15" t="s">
        <v>120</v>
      </c>
      <c r="F235" s="2" t="s">
        <v>95</v>
      </c>
      <c r="G235" s="2" t="s">
        <v>76</v>
      </c>
      <c r="I235" s="8" t="s">
        <v>99</v>
      </c>
      <c r="J235" s="9">
        <v>209909.5</v>
      </c>
      <c r="K235" s="9">
        <v>7824707.7100000018</v>
      </c>
      <c r="L235" s="9">
        <v>-1237364.4400000023</v>
      </c>
      <c r="M235" s="9">
        <v>-2142552.7000000039</v>
      </c>
      <c r="N235" s="9">
        <v>-4181856.9600000018</v>
      </c>
      <c r="P235" s="13">
        <v>-4391766.4600000018</v>
      </c>
      <c r="Q235" s="5">
        <v>-2092.2190086680221</v>
      </c>
    </row>
    <row r="236" spans="1:63" x14ac:dyDescent="0.2">
      <c r="A236" s="15">
        <v>250</v>
      </c>
      <c r="B236" s="15">
        <v>1</v>
      </c>
      <c r="C236" s="15">
        <v>8</v>
      </c>
      <c r="D236" s="15">
        <v>1</v>
      </c>
      <c r="E236" s="15" t="s">
        <v>120</v>
      </c>
      <c r="F236" s="2" t="s">
        <v>95</v>
      </c>
      <c r="G236" s="2" t="s">
        <v>76</v>
      </c>
      <c r="I236" s="2" t="s">
        <v>100</v>
      </c>
      <c r="J236" s="4">
        <v>540470.10000000009</v>
      </c>
      <c r="K236" s="4">
        <v>750379.60000000009</v>
      </c>
      <c r="L236" s="4">
        <v>8575087.3099999987</v>
      </c>
      <c r="M236" s="4">
        <v>7337722.8700000001</v>
      </c>
      <c r="N236" s="4">
        <v>5195170.169999999</v>
      </c>
      <c r="P236" s="13">
        <v>4654700.0699999984</v>
      </c>
      <c r="Q236" s="5">
        <v>861.23174436476654</v>
      </c>
      <c r="R236" s="5">
        <v>15.141177976368873</v>
      </c>
      <c r="S236" s="5">
        <v>54.886929666118199</v>
      </c>
    </row>
    <row r="237" spans="1:63" x14ac:dyDescent="0.2">
      <c r="A237" s="15">
        <v>251</v>
      </c>
      <c r="B237" s="15">
        <v>1</v>
      </c>
      <c r="C237" s="15">
        <v>8</v>
      </c>
      <c r="D237" s="15">
        <v>1</v>
      </c>
      <c r="E237" s="15" t="s">
        <v>120</v>
      </c>
      <c r="F237" s="2" t="s">
        <v>95</v>
      </c>
      <c r="G237" s="2" t="s">
        <v>76</v>
      </c>
      <c r="I237" s="6" t="s">
        <v>101</v>
      </c>
      <c r="J237" s="7">
        <v>750379.60000000009</v>
      </c>
      <c r="K237" s="7">
        <v>8575087.3099999987</v>
      </c>
      <c r="L237" s="7">
        <v>7337722.8700000001</v>
      </c>
      <c r="M237" s="7">
        <v>5195170.169999999</v>
      </c>
      <c r="N237" s="7">
        <v>1013313.2100000002</v>
      </c>
      <c r="P237" s="13">
        <v>262933.6100000001</v>
      </c>
      <c r="Q237" s="5">
        <v>35.040079714320591</v>
      </c>
      <c r="R237" s="5">
        <v>21.02175693611262</v>
      </c>
      <c r="S237" s="5">
        <v>10.705645641443635</v>
      </c>
      <c r="AA237" s="43">
        <v>1.5039183299999992</v>
      </c>
      <c r="AB237" s="43">
        <v>5.8956847900000007</v>
      </c>
      <c r="AC237" s="43">
        <v>4.6547000699999987</v>
      </c>
      <c r="AD237" s="43">
        <v>0.2629336100000001</v>
      </c>
      <c r="AE237" s="5">
        <v>39.792015472610757</v>
      </c>
      <c r="AF237" s="5">
        <v>165.16660717764208</v>
      </c>
      <c r="AG237" s="5">
        <v>861.23174436476654</v>
      </c>
      <c r="AH237" s="5">
        <v>35.040079714320591</v>
      </c>
      <c r="AI237" s="5">
        <v>15.141177976368873</v>
      </c>
      <c r="AJ237" s="5">
        <v>54.886929666118199</v>
      </c>
      <c r="AK237" s="5">
        <v>21.02175693611262</v>
      </c>
      <c r="AL237" s="5">
        <v>10.705645641443635</v>
      </c>
      <c r="AM237" s="13">
        <f t="shared" ref="AM237" si="742">J233</f>
        <v>3779447.49</v>
      </c>
      <c r="AN237" s="13">
        <f t="shared" ref="AN237" si="743">K233</f>
        <v>11266174.220000001</v>
      </c>
      <c r="AO237" s="13">
        <f t="shared" ref="AO237" si="744">L233</f>
        <v>2878608.86</v>
      </c>
      <c r="AP237" s="13">
        <f t="shared" ref="AP237" si="745">M233</f>
        <v>3205748.5200000005</v>
      </c>
      <c r="AQ237" s="13">
        <f t="shared" ref="AQ237" si="746">N233</f>
        <v>5283365.8199999994</v>
      </c>
      <c r="AR237" s="13">
        <f t="shared" ref="AR237" si="747">J234</f>
        <v>3569537.99</v>
      </c>
      <c r="AS237" s="13">
        <f t="shared" ref="AS237" si="748">K234</f>
        <v>3441466.5099999988</v>
      </c>
      <c r="AT237" s="13">
        <f t="shared" ref="AT237" si="749">L234</f>
        <v>4115973.3000000021</v>
      </c>
      <c r="AU237" s="13">
        <f t="shared" ref="AU237" si="750">M234</f>
        <v>5348301.2200000044</v>
      </c>
      <c r="AV237" s="13">
        <f t="shared" ref="AV237" si="751">N234</f>
        <v>9465222.7800000012</v>
      </c>
      <c r="AW237" s="13">
        <f t="shared" ref="AW237" si="752">J236</f>
        <v>540470.10000000009</v>
      </c>
      <c r="AX237" s="13">
        <f t="shared" ref="AX237" si="753">K236</f>
        <v>750379.60000000009</v>
      </c>
      <c r="AY237" s="13">
        <f t="shared" ref="AY237" si="754">L236</f>
        <v>8575087.3099999987</v>
      </c>
      <c r="AZ237" s="13">
        <f t="shared" ref="AZ237" si="755">M236</f>
        <v>7337722.8700000001</v>
      </c>
      <c r="BA237" s="13">
        <f t="shared" ref="BA237" si="756">N236</f>
        <v>5195170.169999999</v>
      </c>
      <c r="BB237" s="13">
        <f t="shared" ref="BB237" si="757">J237</f>
        <v>750379.60000000009</v>
      </c>
      <c r="BC237" s="13">
        <f t="shared" ref="BC237" si="758">K237</f>
        <v>8575087.3099999987</v>
      </c>
      <c r="BD237" s="13">
        <f t="shared" ref="BD237" si="759">L237</f>
        <v>7337722.8700000001</v>
      </c>
      <c r="BE237" s="13">
        <f t="shared" ref="BE237" si="760">M237</f>
        <v>5195170.169999999</v>
      </c>
      <c r="BF237" s="13">
        <f t="shared" ref="BF237" si="761">N237</f>
        <v>1013313.2100000002</v>
      </c>
      <c r="BG237" s="13">
        <f t="shared" ref="BG237" si="762">AM237-AR237</f>
        <v>209909.5</v>
      </c>
      <c r="BH237" s="13">
        <f t="shared" ref="BH237" si="763">AN237-AS237</f>
        <v>7824707.7100000018</v>
      </c>
      <c r="BI237" s="13">
        <f t="shared" ref="BI237" si="764">AO237-AT237</f>
        <v>-1237364.4400000023</v>
      </c>
      <c r="BJ237" s="13">
        <f t="shared" ref="BJ237" si="765">AP237-AU237</f>
        <v>-2142552.7000000039</v>
      </c>
      <c r="BK237" s="13">
        <f t="shared" ref="BK237" si="766">AQ237-AV237</f>
        <v>-4181856.9600000018</v>
      </c>
    </row>
    <row r="238" spans="1:63" x14ac:dyDescent="0.2">
      <c r="A238" s="15">
        <v>252</v>
      </c>
      <c r="B238" s="15">
        <v>1</v>
      </c>
      <c r="C238" s="15">
        <v>8</v>
      </c>
      <c r="D238" s="15">
        <v>2</v>
      </c>
      <c r="E238" s="15" t="s">
        <v>120</v>
      </c>
      <c r="F238" s="2" t="s">
        <v>95</v>
      </c>
      <c r="G238" s="2" t="s">
        <v>27</v>
      </c>
      <c r="H238" s="2" t="s">
        <v>27</v>
      </c>
      <c r="J238" s="3"/>
      <c r="K238" s="4"/>
      <c r="L238" s="4"/>
      <c r="M238" s="4"/>
      <c r="N238" s="4"/>
      <c r="P238" s="13">
        <v>0</v>
      </c>
      <c r="Q238" s="5"/>
    </row>
    <row r="239" spans="1:63" x14ac:dyDescent="0.2">
      <c r="A239" s="15">
        <v>253</v>
      </c>
      <c r="B239" s="15">
        <v>1</v>
      </c>
      <c r="C239" s="15">
        <v>8</v>
      </c>
      <c r="D239" s="15">
        <v>2</v>
      </c>
      <c r="E239" s="15" t="s">
        <v>120</v>
      </c>
      <c r="F239" s="2" t="s">
        <v>95</v>
      </c>
      <c r="G239" s="2" t="s">
        <v>27</v>
      </c>
      <c r="I239" s="2" t="s">
        <v>0</v>
      </c>
      <c r="J239" s="4">
        <v>13453886.780000003</v>
      </c>
      <c r="K239" s="4">
        <v>12711192.430000002</v>
      </c>
      <c r="L239" s="4">
        <v>12699488.920000002</v>
      </c>
      <c r="M239" s="4">
        <v>19386293.940000001</v>
      </c>
      <c r="N239" s="4">
        <v>24902100.280000001</v>
      </c>
      <c r="P239" s="13">
        <v>11448213.499999998</v>
      </c>
      <c r="Q239" s="5">
        <v>85.092239047369162</v>
      </c>
    </row>
    <row r="240" spans="1:63" x14ac:dyDescent="0.2">
      <c r="A240" s="15">
        <v>254</v>
      </c>
      <c r="B240" s="15">
        <v>1</v>
      </c>
      <c r="C240" s="15">
        <v>8</v>
      </c>
      <c r="D240" s="15">
        <v>2</v>
      </c>
      <c r="E240" s="15" t="s">
        <v>120</v>
      </c>
      <c r="F240" s="2" t="s">
        <v>95</v>
      </c>
      <c r="G240" s="2" t="s">
        <v>27</v>
      </c>
      <c r="I240" s="6" t="s">
        <v>98</v>
      </c>
      <c r="J240" s="7">
        <v>11903188.220000014</v>
      </c>
      <c r="K240" s="7">
        <v>12886522.060000019</v>
      </c>
      <c r="L240" s="7">
        <v>12285396.999999993</v>
      </c>
      <c r="M240" s="7">
        <v>17369455.430000007</v>
      </c>
      <c r="N240" s="7">
        <v>25855823.559999999</v>
      </c>
      <c r="P240" s="13">
        <v>13952635.339999985</v>
      </c>
      <c r="Q240" s="5">
        <v>117.21763179848273</v>
      </c>
    </row>
    <row r="241" spans="1:63" ht="12" thickBot="1" x14ac:dyDescent="0.25">
      <c r="A241" s="15">
        <v>255</v>
      </c>
      <c r="B241" s="15">
        <v>1</v>
      </c>
      <c r="C241" s="15">
        <v>8</v>
      </c>
      <c r="D241" s="15">
        <v>2</v>
      </c>
      <c r="E241" s="15" t="s">
        <v>120</v>
      </c>
      <c r="F241" s="2" t="s">
        <v>95</v>
      </c>
      <c r="G241" s="2" t="s">
        <v>27</v>
      </c>
      <c r="I241" s="8" t="s">
        <v>99</v>
      </c>
      <c r="J241" s="9">
        <v>1550698.5599999893</v>
      </c>
      <c r="K241" s="9">
        <v>-175329.63000001758</v>
      </c>
      <c r="L241" s="9">
        <v>414091.92000000924</v>
      </c>
      <c r="M241" s="9">
        <v>2016838.5099999942</v>
      </c>
      <c r="N241" s="9">
        <v>-953723.27999999747</v>
      </c>
      <c r="P241" s="13">
        <v>-2504421.8399999868</v>
      </c>
      <c r="Q241" s="5">
        <v>-161.50281586641856</v>
      </c>
    </row>
    <row r="242" spans="1:63" x14ac:dyDescent="0.2">
      <c r="A242" s="15">
        <v>256</v>
      </c>
      <c r="B242" s="15">
        <v>1</v>
      </c>
      <c r="C242" s="15">
        <v>8</v>
      </c>
      <c r="D242" s="15">
        <v>2</v>
      </c>
      <c r="E242" s="15" t="s">
        <v>120</v>
      </c>
      <c r="F242" s="2" t="s">
        <v>95</v>
      </c>
      <c r="G242" s="2" t="s">
        <v>27</v>
      </c>
      <c r="I242" s="2" t="s">
        <v>100</v>
      </c>
      <c r="J242" s="4">
        <v>12997475.000000009</v>
      </c>
      <c r="K242" s="4">
        <v>14548173.559999999</v>
      </c>
      <c r="L242" s="4">
        <v>14372843.659999995</v>
      </c>
      <c r="M242" s="4">
        <v>14786935.289999997</v>
      </c>
      <c r="N242" s="4">
        <v>16803774.210000001</v>
      </c>
      <c r="P242" s="13">
        <v>3806299.2099999916</v>
      </c>
      <c r="Q242" s="5">
        <v>29.284912723432743</v>
      </c>
      <c r="R242" s="5">
        <v>109.19322419989419</v>
      </c>
      <c r="S242" s="5">
        <v>64.990288052538062</v>
      </c>
    </row>
    <row r="243" spans="1:63" x14ac:dyDescent="0.2">
      <c r="A243" s="15">
        <v>257</v>
      </c>
      <c r="B243" s="15">
        <v>1</v>
      </c>
      <c r="C243" s="15">
        <v>8</v>
      </c>
      <c r="D243" s="15">
        <v>2</v>
      </c>
      <c r="E243" s="15" t="s">
        <v>120</v>
      </c>
      <c r="F243" s="2" t="s">
        <v>95</v>
      </c>
      <c r="G243" s="2" t="s">
        <v>27</v>
      </c>
      <c r="I243" s="6" t="s">
        <v>101</v>
      </c>
      <c r="J243" s="7">
        <v>14548173.559999999</v>
      </c>
      <c r="K243" s="7">
        <v>14372843.659999995</v>
      </c>
      <c r="L243" s="7">
        <v>14786935.289999997</v>
      </c>
      <c r="M243" s="7">
        <v>16803774.210000001</v>
      </c>
      <c r="N243" s="7">
        <v>15850050.719999995</v>
      </c>
      <c r="P243" s="13">
        <v>1301877.1599999964</v>
      </c>
      <c r="Q243" s="5">
        <v>8.948732668267656</v>
      </c>
      <c r="R243" s="5">
        <v>122.22081421476491</v>
      </c>
      <c r="S243" s="5">
        <v>61.301666462949811</v>
      </c>
      <c r="T243" s="2">
        <v>0.74</v>
      </c>
      <c r="U243" s="2">
        <v>1.49</v>
      </c>
      <c r="AA243" s="43">
        <v>11.448213499999998</v>
      </c>
      <c r="AB243" s="43">
        <v>13.952635339999985</v>
      </c>
      <c r="AC243" s="43">
        <v>3.8062992099999917</v>
      </c>
      <c r="AD243" s="43">
        <v>1.3018771599999963</v>
      </c>
      <c r="AE243" s="5">
        <v>85.092239047369162</v>
      </c>
      <c r="AF243" s="5">
        <v>117.21763179848273</v>
      </c>
      <c r="AG243" s="5">
        <v>29.284912723432743</v>
      </c>
      <c r="AH243" s="5">
        <v>8.948732668267656</v>
      </c>
      <c r="AI243" s="5">
        <v>109.19322419989419</v>
      </c>
      <c r="AJ243" s="5">
        <v>64.990288052538062</v>
      </c>
      <c r="AK243" s="5">
        <v>122.22081421476491</v>
      </c>
      <c r="AL243" s="5">
        <v>61.301666462949811</v>
      </c>
      <c r="AM243" s="13">
        <f t="shared" ref="AM243" si="767">J239</f>
        <v>13453886.780000003</v>
      </c>
      <c r="AN243" s="13">
        <f t="shared" ref="AN243" si="768">K239</f>
        <v>12711192.430000002</v>
      </c>
      <c r="AO243" s="13">
        <f t="shared" ref="AO243" si="769">L239</f>
        <v>12699488.920000002</v>
      </c>
      <c r="AP243" s="13">
        <f t="shared" ref="AP243" si="770">M239</f>
        <v>19386293.940000001</v>
      </c>
      <c r="AQ243" s="13">
        <f t="shared" ref="AQ243" si="771">N239</f>
        <v>24902100.280000001</v>
      </c>
      <c r="AR243" s="13">
        <f t="shared" ref="AR243" si="772">J240</f>
        <v>11903188.220000014</v>
      </c>
      <c r="AS243" s="13">
        <f t="shared" ref="AS243" si="773">K240</f>
        <v>12886522.060000019</v>
      </c>
      <c r="AT243" s="13">
        <f t="shared" ref="AT243" si="774">L240</f>
        <v>12285396.999999993</v>
      </c>
      <c r="AU243" s="13">
        <f t="shared" ref="AU243" si="775">M240</f>
        <v>17369455.430000007</v>
      </c>
      <c r="AV243" s="13">
        <f t="shared" ref="AV243" si="776">N240</f>
        <v>25855823.559999999</v>
      </c>
      <c r="AW243" s="13">
        <f t="shared" ref="AW243" si="777">J242</f>
        <v>12997475.000000009</v>
      </c>
      <c r="AX243" s="13">
        <f t="shared" ref="AX243" si="778">K242</f>
        <v>14548173.559999999</v>
      </c>
      <c r="AY243" s="13">
        <f t="shared" ref="AY243" si="779">L242</f>
        <v>14372843.659999995</v>
      </c>
      <c r="AZ243" s="13">
        <f t="shared" ref="AZ243" si="780">M242</f>
        <v>14786935.289999997</v>
      </c>
      <c r="BA243" s="13">
        <f t="shared" ref="BA243" si="781">N242</f>
        <v>16803774.210000001</v>
      </c>
      <c r="BB243" s="13">
        <f t="shared" ref="BB243" si="782">J243</f>
        <v>14548173.559999999</v>
      </c>
      <c r="BC243" s="13">
        <f t="shared" ref="BC243" si="783">K243</f>
        <v>14372843.659999995</v>
      </c>
      <c r="BD243" s="13">
        <f t="shared" ref="BD243" si="784">L243</f>
        <v>14786935.289999997</v>
      </c>
      <c r="BE243" s="13">
        <f t="shared" ref="BE243" si="785">M243</f>
        <v>16803774.210000001</v>
      </c>
      <c r="BF243" s="13">
        <f t="shared" ref="BF243" si="786">N243</f>
        <v>15850050.719999995</v>
      </c>
      <c r="BG243" s="13">
        <f t="shared" ref="BG243" si="787">AM243-AR243</f>
        <v>1550698.5599999893</v>
      </c>
      <c r="BH243" s="13">
        <f t="shared" ref="BH243" si="788">AN243-AS243</f>
        <v>-175329.63000001758</v>
      </c>
      <c r="BI243" s="13">
        <f t="shared" ref="BI243" si="789">AO243-AT243</f>
        <v>414091.92000000924</v>
      </c>
      <c r="BJ243" s="13">
        <f t="shared" ref="BJ243" si="790">AP243-AU243</f>
        <v>2016838.5099999942</v>
      </c>
      <c r="BK243" s="13">
        <f t="shared" ref="BK243" si="791">AQ243-AV243</f>
        <v>-953723.27999999747</v>
      </c>
    </row>
    <row r="244" spans="1:63" x14ac:dyDescent="0.2">
      <c r="A244" s="15">
        <v>258</v>
      </c>
      <c r="B244" s="15">
        <v>1</v>
      </c>
      <c r="C244" s="15">
        <v>8</v>
      </c>
      <c r="D244" s="15">
        <v>3</v>
      </c>
      <c r="E244" s="15" t="s">
        <v>120</v>
      </c>
      <c r="F244" s="2" t="s">
        <v>95</v>
      </c>
      <c r="G244" s="2" t="s">
        <v>32</v>
      </c>
      <c r="H244" s="2" t="s">
        <v>32</v>
      </c>
      <c r="J244" s="3"/>
      <c r="K244" s="4"/>
      <c r="L244" s="4"/>
      <c r="M244" s="4"/>
      <c r="N244" s="4"/>
      <c r="P244" s="13">
        <v>0</v>
      </c>
      <c r="Q244" s="5"/>
    </row>
    <row r="245" spans="1:63" x14ac:dyDescent="0.2">
      <c r="A245" s="15">
        <v>259</v>
      </c>
      <c r="B245" s="15">
        <v>1</v>
      </c>
      <c r="C245" s="15">
        <v>8</v>
      </c>
      <c r="D245" s="15">
        <v>3</v>
      </c>
      <c r="E245" s="15" t="s">
        <v>120</v>
      </c>
      <c r="F245" s="2" t="s">
        <v>95</v>
      </c>
      <c r="G245" s="2" t="s">
        <v>32</v>
      </c>
      <c r="I245" s="2" t="s">
        <v>0</v>
      </c>
      <c r="J245" s="4">
        <v>23162899.800000004</v>
      </c>
      <c r="K245" s="4">
        <v>22334479.350000005</v>
      </c>
      <c r="L245" s="4">
        <v>23030187.420000006</v>
      </c>
      <c r="M245" s="4">
        <v>30576930.330000006</v>
      </c>
      <c r="N245" s="4">
        <v>39929952.989999995</v>
      </c>
      <c r="P245" s="13">
        <v>16767053.18999999</v>
      </c>
      <c r="Q245" s="5">
        <v>72.387539275198989</v>
      </c>
    </row>
    <row r="246" spans="1:63" x14ac:dyDescent="0.2">
      <c r="A246" s="15">
        <v>260</v>
      </c>
      <c r="B246" s="15">
        <v>1</v>
      </c>
      <c r="C246" s="15">
        <v>8</v>
      </c>
      <c r="D246" s="15">
        <v>3</v>
      </c>
      <c r="E246" s="15" t="s">
        <v>120</v>
      </c>
      <c r="F246" s="2" t="s">
        <v>95</v>
      </c>
      <c r="G246" s="2" t="s">
        <v>32</v>
      </c>
      <c r="I246" s="6" t="s">
        <v>98</v>
      </c>
      <c r="J246" s="7">
        <v>24209362.139999967</v>
      </c>
      <c r="K246" s="7">
        <v>24708294.199999981</v>
      </c>
      <c r="L246" s="7">
        <v>22653117.979999982</v>
      </c>
      <c r="M246" s="7">
        <v>28072150.200000033</v>
      </c>
      <c r="N246" s="7">
        <v>34575993.229999982</v>
      </c>
      <c r="P246" s="13">
        <v>10366631.090000015</v>
      </c>
      <c r="Q246" s="5">
        <v>42.820752690843221</v>
      </c>
    </row>
    <row r="247" spans="1:63" ht="12" thickBot="1" x14ac:dyDescent="0.25">
      <c r="A247" s="15">
        <v>261</v>
      </c>
      <c r="B247" s="15">
        <v>1</v>
      </c>
      <c r="C247" s="15">
        <v>8</v>
      </c>
      <c r="D247" s="15">
        <v>3</v>
      </c>
      <c r="E247" s="15" t="s">
        <v>120</v>
      </c>
      <c r="F247" s="2" t="s">
        <v>95</v>
      </c>
      <c r="G247" s="2" t="s">
        <v>32</v>
      </c>
      <c r="I247" s="8" t="s">
        <v>99</v>
      </c>
      <c r="J247" s="9">
        <v>-1046462.3399999626</v>
      </c>
      <c r="K247" s="9">
        <v>-2373814.8499999754</v>
      </c>
      <c r="L247" s="9">
        <v>377069.44000002369</v>
      </c>
      <c r="M247" s="9">
        <v>2504780.1299999729</v>
      </c>
      <c r="N247" s="9">
        <v>5353959.7600000128</v>
      </c>
      <c r="P247" s="13">
        <v>6400422.0999999754</v>
      </c>
      <c r="Q247" s="5">
        <v>-611.62469544773148</v>
      </c>
    </row>
    <row r="248" spans="1:63" x14ac:dyDescent="0.2">
      <c r="A248" s="15">
        <v>262</v>
      </c>
      <c r="B248" s="15">
        <v>1</v>
      </c>
      <c r="C248" s="15">
        <v>8</v>
      </c>
      <c r="D248" s="15">
        <v>3</v>
      </c>
      <c r="E248" s="15" t="s">
        <v>120</v>
      </c>
      <c r="F248" s="2" t="s">
        <v>95</v>
      </c>
      <c r="G248" s="2" t="s">
        <v>32</v>
      </c>
      <c r="I248" s="2" t="s">
        <v>100</v>
      </c>
      <c r="J248" s="4">
        <v>5413240.1999999639</v>
      </c>
      <c r="K248" s="4">
        <v>4366777.8600000013</v>
      </c>
      <c r="L248" s="4">
        <v>1992962.870000001</v>
      </c>
      <c r="M248" s="4">
        <v>2370032.4299999997</v>
      </c>
      <c r="N248" s="4">
        <v>4874812.62</v>
      </c>
      <c r="P248" s="13">
        <v>-538427.57999996375</v>
      </c>
      <c r="Q248" s="5">
        <v>-9.9464934144242729</v>
      </c>
      <c r="R248" s="5">
        <v>22.3601108062898</v>
      </c>
      <c r="S248" s="5">
        <v>14.098836113174478</v>
      </c>
    </row>
    <row r="249" spans="1:63" x14ac:dyDescent="0.2">
      <c r="A249" s="15">
        <v>263</v>
      </c>
      <c r="B249" s="15">
        <v>1</v>
      </c>
      <c r="C249" s="15">
        <v>8</v>
      </c>
      <c r="D249" s="15">
        <v>3</v>
      </c>
      <c r="E249" s="15" t="s">
        <v>120</v>
      </c>
      <c r="F249" s="2" t="s">
        <v>95</v>
      </c>
      <c r="G249" s="2" t="s">
        <v>32</v>
      </c>
      <c r="I249" s="6" t="s">
        <v>101</v>
      </c>
      <c r="J249" s="7">
        <v>4366777.8600000013</v>
      </c>
      <c r="K249" s="7">
        <v>1992962.870000001</v>
      </c>
      <c r="L249" s="7">
        <v>2370032.4299999997</v>
      </c>
      <c r="M249" s="7">
        <v>4874812.62</v>
      </c>
      <c r="N249" s="7">
        <v>10228772.379999995</v>
      </c>
      <c r="P249" s="13">
        <v>5861994.519999994</v>
      </c>
      <c r="Q249" s="5">
        <v>134.24073099060715</v>
      </c>
      <c r="R249" s="5">
        <v>18.037558506281272</v>
      </c>
      <c r="S249" s="5">
        <v>29.583452055760368</v>
      </c>
      <c r="T249" s="2">
        <v>0.05</v>
      </c>
      <c r="U249" s="2">
        <v>22.75</v>
      </c>
      <c r="AA249" s="43">
        <v>16.767053189999992</v>
      </c>
      <c r="AB249" s="43">
        <v>10.366631090000014</v>
      </c>
      <c r="AC249" s="43">
        <v>-0.53842757999996371</v>
      </c>
      <c r="AD249" s="43">
        <v>5.8619945199999943</v>
      </c>
      <c r="AE249" s="5">
        <v>72.387539275198989</v>
      </c>
      <c r="AF249" s="5">
        <v>42.820752690843221</v>
      </c>
      <c r="AG249" s="5">
        <v>-9.9464934144242729</v>
      </c>
      <c r="AH249" s="5">
        <v>134.24073099060715</v>
      </c>
      <c r="AI249" s="5">
        <v>22.3601108062898</v>
      </c>
      <c r="AJ249" s="5">
        <v>14.098836113174478</v>
      </c>
      <c r="AK249" s="5">
        <v>18.037558506281272</v>
      </c>
      <c r="AL249" s="5">
        <v>29.583452055760368</v>
      </c>
      <c r="AM249" s="13">
        <f t="shared" ref="AM249" si="792">J245</f>
        <v>23162899.800000004</v>
      </c>
      <c r="AN249" s="13">
        <f t="shared" ref="AN249" si="793">K245</f>
        <v>22334479.350000005</v>
      </c>
      <c r="AO249" s="13">
        <f t="shared" ref="AO249" si="794">L245</f>
        <v>23030187.420000006</v>
      </c>
      <c r="AP249" s="13">
        <f t="shared" ref="AP249" si="795">M245</f>
        <v>30576930.330000006</v>
      </c>
      <c r="AQ249" s="13">
        <f t="shared" ref="AQ249" si="796">N245</f>
        <v>39929952.989999995</v>
      </c>
      <c r="AR249" s="13">
        <f t="shared" ref="AR249" si="797">J246</f>
        <v>24209362.139999967</v>
      </c>
      <c r="AS249" s="13">
        <f t="shared" ref="AS249" si="798">K246</f>
        <v>24708294.199999981</v>
      </c>
      <c r="AT249" s="13">
        <f t="shared" ref="AT249" si="799">L246</f>
        <v>22653117.979999982</v>
      </c>
      <c r="AU249" s="13">
        <f t="shared" ref="AU249" si="800">M246</f>
        <v>28072150.200000033</v>
      </c>
      <c r="AV249" s="13">
        <f t="shared" ref="AV249" si="801">N246</f>
        <v>34575993.229999982</v>
      </c>
      <c r="AW249" s="13">
        <f t="shared" ref="AW249" si="802">J248</f>
        <v>5413240.1999999639</v>
      </c>
      <c r="AX249" s="13">
        <f t="shared" ref="AX249" si="803">K248</f>
        <v>4366777.8600000013</v>
      </c>
      <c r="AY249" s="13">
        <f t="shared" ref="AY249" si="804">L248</f>
        <v>1992962.870000001</v>
      </c>
      <c r="AZ249" s="13">
        <f t="shared" ref="AZ249" si="805">M248</f>
        <v>2370032.4299999997</v>
      </c>
      <c r="BA249" s="13">
        <f t="shared" ref="BA249" si="806">N248</f>
        <v>4874812.62</v>
      </c>
      <c r="BB249" s="13">
        <f t="shared" ref="BB249" si="807">J249</f>
        <v>4366777.8600000013</v>
      </c>
      <c r="BC249" s="13">
        <f t="shared" ref="BC249" si="808">K249</f>
        <v>1992962.870000001</v>
      </c>
      <c r="BD249" s="13">
        <f t="shared" ref="BD249" si="809">L249</f>
        <v>2370032.4299999997</v>
      </c>
      <c r="BE249" s="13">
        <f t="shared" ref="BE249" si="810">M249</f>
        <v>4874812.62</v>
      </c>
      <c r="BF249" s="13">
        <f t="shared" ref="BF249" si="811">N249</f>
        <v>10228772.379999995</v>
      </c>
      <c r="BG249" s="13">
        <f t="shared" ref="BG249" si="812">AM249-AR249</f>
        <v>-1046462.3399999626</v>
      </c>
      <c r="BH249" s="13">
        <f t="shared" ref="BH249" si="813">AN249-AS249</f>
        <v>-2373814.8499999754</v>
      </c>
      <c r="BI249" s="13">
        <f t="shared" ref="BI249" si="814">AO249-AT249</f>
        <v>377069.44000002369</v>
      </c>
      <c r="BJ249" s="13">
        <f t="shared" ref="BJ249" si="815">AP249-AU249</f>
        <v>2504780.1299999729</v>
      </c>
      <c r="BK249" s="13">
        <f t="shared" ref="BK249" si="816">AQ249-AV249</f>
        <v>5353959.7600000128</v>
      </c>
    </row>
    <row r="250" spans="1:63" x14ac:dyDescent="0.2">
      <c r="A250" s="15">
        <v>264</v>
      </c>
      <c r="B250" s="15">
        <v>1</v>
      </c>
      <c r="C250" s="15">
        <v>8</v>
      </c>
      <c r="D250" s="15">
        <v>4</v>
      </c>
      <c r="E250" s="15" t="s">
        <v>120</v>
      </c>
      <c r="F250" s="2" t="s">
        <v>95</v>
      </c>
      <c r="G250" s="2" t="s">
        <v>79</v>
      </c>
      <c r="H250" s="2" t="s">
        <v>79</v>
      </c>
      <c r="J250" s="3"/>
      <c r="K250" s="4"/>
      <c r="L250" s="4"/>
      <c r="M250" s="4"/>
      <c r="N250" s="4"/>
      <c r="P250" s="13">
        <v>0</v>
      </c>
      <c r="Q250" s="5"/>
    </row>
    <row r="251" spans="1:63" x14ac:dyDescent="0.2">
      <c r="A251" s="15">
        <v>265</v>
      </c>
      <c r="B251" s="15">
        <v>1</v>
      </c>
      <c r="C251" s="15">
        <v>8</v>
      </c>
      <c r="D251" s="15">
        <v>4</v>
      </c>
      <c r="E251" s="15" t="s">
        <v>120</v>
      </c>
      <c r="F251" s="2" t="s">
        <v>95</v>
      </c>
      <c r="G251" s="2" t="s">
        <v>79</v>
      </c>
      <c r="I251" s="2" t="s">
        <v>0</v>
      </c>
      <c r="J251" s="4">
        <v>790951.23</v>
      </c>
      <c r="K251" s="4">
        <v>1653527.38</v>
      </c>
      <c r="L251" s="4">
        <v>682530.77</v>
      </c>
      <c r="M251" s="4">
        <v>574243.74</v>
      </c>
      <c r="N251" s="4">
        <v>1528212.1400000001</v>
      </c>
      <c r="P251" s="13">
        <v>737260.91000000015</v>
      </c>
      <c r="Q251" s="5">
        <v>93.211930399299092</v>
      </c>
    </row>
    <row r="252" spans="1:63" x14ac:dyDescent="0.2">
      <c r="A252" s="15">
        <v>266</v>
      </c>
      <c r="B252" s="15">
        <v>1</v>
      </c>
      <c r="C252" s="15">
        <v>8</v>
      </c>
      <c r="D252" s="15">
        <v>4</v>
      </c>
      <c r="E252" s="15" t="s">
        <v>120</v>
      </c>
      <c r="F252" s="2" t="s">
        <v>95</v>
      </c>
      <c r="G252" s="2" t="s">
        <v>79</v>
      </c>
      <c r="I252" s="6" t="s">
        <v>98</v>
      </c>
      <c r="J252" s="7">
        <v>702019.76</v>
      </c>
      <c r="K252" s="7">
        <v>644563.74</v>
      </c>
      <c r="L252" s="7">
        <v>648344.09000000008</v>
      </c>
      <c r="M252" s="7">
        <v>637345.67999999993</v>
      </c>
      <c r="N252" s="7">
        <v>725186.86</v>
      </c>
      <c r="P252" s="13">
        <v>23167.099999999977</v>
      </c>
      <c r="Q252" s="5">
        <v>3.3000638044718311</v>
      </c>
    </row>
    <row r="253" spans="1:63" ht="12" thickBot="1" x14ac:dyDescent="0.25">
      <c r="A253" s="15">
        <v>267</v>
      </c>
      <c r="B253" s="15">
        <v>1</v>
      </c>
      <c r="C253" s="15">
        <v>8</v>
      </c>
      <c r="D253" s="15">
        <v>4</v>
      </c>
      <c r="E253" s="15" t="s">
        <v>120</v>
      </c>
      <c r="F253" s="2" t="s">
        <v>95</v>
      </c>
      <c r="G253" s="2" t="s">
        <v>79</v>
      </c>
      <c r="I253" s="8" t="s">
        <v>99</v>
      </c>
      <c r="J253" s="9">
        <v>88931.469999999972</v>
      </c>
      <c r="K253" s="9">
        <v>1008963.6399999999</v>
      </c>
      <c r="L253" s="9">
        <v>34186.679999999935</v>
      </c>
      <c r="M253" s="9">
        <v>-63101.939999999944</v>
      </c>
      <c r="N253" s="9">
        <v>803025.28000000014</v>
      </c>
      <c r="P253" s="13">
        <v>714093.81000000017</v>
      </c>
      <c r="Q253" s="5">
        <v>802.97088308559432</v>
      </c>
    </row>
    <row r="254" spans="1:63" x14ac:dyDescent="0.2">
      <c r="A254" s="15">
        <v>268</v>
      </c>
      <c r="B254" s="15">
        <v>1</v>
      </c>
      <c r="C254" s="15">
        <v>8</v>
      </c>
      <c r="D254" s="15">
        <v>4</v>
      </c>
      <c r="E254" s="15" t="s">
        <v>120</v>
      </c>
      <c r="F254" s="2" t="s">
        <v>95</v>
      </c>
      <c r="G254" s="2" t="s">
        <v>79</v>
      </c>
      <c r="I254" s="2" t="s">
        <v>100</v>
      </c>
      <c r="J254" s="4">
        <v>-1856386.9500000002</v>
      </c>
      <c r="K254" s="4">
        <v>-1767455.4800000002</v>
      </c>
      <c r="L254" s="4">
        <v>-758491.84</v>
      </c>
      <c r="M254" s="4">
        <v>-724305.15999999992</v>
      </c>
      <c r="N254" s="4">
        <v>-787407.1</v>
      </c>
      <c r="P254" s="13">
        <v>1068979.8500000001</v>
      </c>
      <c r="Q254" s="5">
        <v>-57.583891655777904</v>
      </c>
      <c r="R254" s="5">
        <v>-264.4351421105298</v>
      </c>
      <c r="S254" s="5">
        <v>-108.57989070568652</v>
      </c>
    </row>
    <row r="255" spans="1:63" x14ac:dyDescent="0.2">
      <c r="A255" s="15">
        <v>269</v>
      </c>
      <c r="B255" s="15">
        <v>1</v>
      </c>
      <c r="C255" s="15">
        <v>8</v>
      </c>
      <c r="D255" s="15">
        <v>4</v>
      </c>
      <c r="E255" s="15" t="s">
        <v>120</v>
      </c>
      <c r="F255" s="2" t="s">
        <v>95</v>
      </c>
      <c r="G255" s="2" t="s">
        <v>79</v>
      </c>
      <c r="I255" s="6" t="s">
        <v>101</v>
      </c>
      <c r="J255" s="7">
        <v>-1767455.4800000002</v>
      </c>
      <c r="K255" s="7">
        <v>-758491.84</v>
      </c>
      <c r="L255" s="7">
        <v>-724305.15999999992</v>
      </c>
      <c r="M255" s="7">
        <v>-787407.1</v>
      </c>
      <c r="N255" s="7">
        <v>15618.18</v>
      </c>
      <c r="P255" s="13">
        <v>1783073.6600000001</v>
      </c>
      <c r="Q255" s="5">
        <v>-100.88365337496366</v>
      </c>
      <c r="R255" s="5">
        <v>-251.76719811989341</v>
      </c>
      <c r="S255" s="5">
        <v>2.1536766399766263</v>
      </c>
      <c r="U255" s="2">
        <v>0.03</v>
      </c>
      <c r="AA255" s="43">
        <v>0.73726091000000016</v>
      </c>
      <c r="AB255" s="43">
        <v>2.3167099999999975E-2</v>
      </c>
      <c r="AC255" s="43">
        <v>1.0689798500000001</v>
      </c>
      <c r="AD255" s="43">
        <v>1.7830736600000001</v>
      </c>
      <c r="AE255" s="5">
        <v>93.211930399299092</v>
      </c>
      <c r="AF255" s="5">
        <v>3.3000638044718311</v>
      </c>
      <c r="AG255" s="5">
        <v>-57.583891655777904</v>
      </c>
      <c r="AH255" s="5">
        <v>-100.88365337496366</v>
      </c>
      <c r="AI255" s="5">
        <v>-264.4351421105298</v>
      </c>
      <c r="AJ255" s="5">
        <v>-108.57989070568652</v>
      </c>
      <c r="AK255" s="5">
        <v>-251.76719811989341</v>
      </c>
      <c r="AL255" s="5">
        <v>2.1536766399766263</v>
      </c>
      <c r="AM255" s="13">
        <f t="shared" ref="AM255" si="817">J251</f>
        <v>790951.23</v>
      </c>
      <c r="AN255" s="13">
        <f t="shared" ref="AN255" si="818">K251</f>
        <v>1653527.38</v>
      </c>
      <c r="AO255" s="13">
        <f t="shared" ref="AO255" si="819">L251</f>
        <v>682530.77</v>
      </c>
      <c r="AP255" s="13">
        <f t="shared" ref="AP255" si="820">M251</f>
        <v>574243.74</v>
      </c>
      <c r="AQ255" s="13">
        <f t="shared" ref="AQ255" si="821">N251</f>
        <v>1528212.1400000001</v>
      </c>
      <c r="AR255" s="13">
        <f t="shared" ref="AR255" si="822">J252</f>
        <v>702019.76</v>
      </c>
      <c r="AS255" s="13">
        <f t="shared" ref="AS255" si="823">K252</f>
        <v>644563.74</v>
      </c>
      <c r="AT255" s="13">
        <f t="shared" ref="AT255" si="824">L252</f>
        <v>648344.09000000008</v>
      </c>
      <c r="AU255" s="13">
        <f t="shared" ref="AU255" si="825">M252</f>
        <v>637345.67999999993</v>
      </c>
      <c r="AV255" s="13">
        <f t="shared" ref="AV255" si="826">N252</f>
        <v>725186.86</v>
      </c>
      <c r="AW255" s="13">
        <f t="shared" ref="AW255" si="827">J254</f>
        <v>-1856386.9500000002</v>
      </c>
      <c r="AX255" s="13">
        <f t="shared" ref="AX255" si="828">K254</f>
        <v>-1767455.4800000002</v>
      </c>
      <c r="AY255" s="13">
        <f t="shared" ref="AY255" si="829">L254</f>
        <v>-758491.84</v>
      </c>
      <c r="AZ255" s="13">
        <f t="shared" ref="AZ255" si="830">M254</f>
        <v>-724305.15999999992</v>
      </c>
      <c r="BA255" s="13">
        <f t="shared" ref="BA255" si="831">N254</f>
        <v>-787407.1</v>
      </c>
      <c r="BB255" s="13">
        <f t="shared" ref="BB255" si="832">J255</f>
        <v>-1767455.4800000002</v>
      </c>
      <c r="BC255" s="13">
        <f t="shared" ref="BC255" si="833">K255</f>
        <v>-758491.84</v>
      </c>
      <c r="BD255" s="13">
        <f t="shared" ref="BD255" si="834">L255</f>
        <v>-724305.15999999992</v>
      </c>
      <c r="BE255" s="13">
        <f t="shared" ref="BE255" si="835">M255</f>
        <v>-787407.1</v>
      </c>
      <c r="BF255" s="13">
        <f t="shared" ref="BF255" si="836">N255</f>
        <v>15618.18</v>
      </c>
      <c r="BG255" s="13">
        <f t="shared" ref="BG255" si="837">AM255-AR255</f>
        <v>88931.469999999972</v>
      </c>
      <c r="BH255" s="13">
        <f t="shared" ref="BH255" si="838">AN255-AS255</f>
        <v>1008963.6399999999</v>
      </c>
      <c r="BI255" s="13">
        <f t="shared" ref="BI255" si="839">AO255-AT255</f>
        <v>34186.679999999935</v>
      </c>
      <c r="BJ255" s="13">
        <f t="shared" ref="BJ255" si="840">AP255-AU255</f>
        <v>-63101.939999999944</v>
      </c>
      <c r="BK255" s="13">
        <f t="shared" ref="BK255" si="841">AQ255-AV255</f>
        <v>803025.28000000014</v>
      </c>
    </row>
    <row r="256" spans="1:63" x14ac:dyDescent="0.2">
      <c r="A256" s="15">
        <v>270</v>
      </c>
      <c r="B256" s="15">
        <v>1</v>
      </c>
      <c r="C256" s="15">
        <v>8</v>
      </c>
      <c r="D256" s="15">
        <v>5</v>
      </c>
      <c r="E256" s="15" t="s">
        <v>120</v>
      </c>
      <c r="F256" s="2" t="s">
        <v>95</v>
      </c>
      <c r="G256" s="2" t="s">
        <v>84</v>
      </c>
      <c r="H256" s="2" t="s">
        <v>84</v>
      </c>
      <c r="J256" s="3"/>
      <c r="K256" s="4"/>
      <c r="L256" s="4"/>
      <c r="M256" s="4"/>
      <c r="N256" s="4"/>
      <c r="P256" s="13">
        <v>0</v>
      </c>
      <c r="Q256" s="5"/>
    </row>
    <row r="257" spans="1:63" x14ac:dyDescent="0.2">
      <c r="A257" s="15">
        <v>271</v>
      </c>
      <c r="B257" s="15">
        <v>1</v>
      </c>
      <c r="C257" s="15">
        <v>8</v>
      </c>
      <c r="D257" s="15">
        <v>5</v>
      </c>
      <c r="E257" s="15" t="s">
        <v>120</v>
      </c>
      <c r="F257" s="2" t="s">
        <v>95</v>
      </c>
      <c r="G257" s="2" t="s">
        <v>84</v>
      </c>
      <c r="I257" s="2" t="s">
        <v>0</v>
      </c>
      <c r="J257" s="4">
        <v>1887830.03</v>
      </c>
      <c r="K257" s="4">
        <v>1924041.58</v>
      </c>
      <c r="L257" s="4">
        <v>1345265</v>
      </c>
      <c r="M257" s="4">
        <v>2198359.92</v>
      </c>
      <c r="N257" s="4">
        <v>2180649.2399999998</v>
      </c>
      <c r="P257" s="13">
        <v>292819.20999999973</v>
      </c>
      <c r="Q257" s="5">
        <v>15.510888445820491</v>
      </c>
    </row>
    <row r="258" spans="1:63" x14ac:dyDescent="0.2">
      <c r="A258" s="15">
        <v>272</v>
      </c>
      <c r="B258" s="15">
        <v>1</v>
      </c>
      <c r="C258" s="15">
        <v>8</v>
      </c>
      <c r="D258" s="15">
        <v>5</v>
      </c>
      <c r="E258" s="15" t="s">
        <v>120</v>
      </c>
      <c r="F258" s="2" t="s">
        <v>95</v>
      </c>
      <c r="G258" s="2" t="s">
        <v>84</v>
      </c>
      <c r="I258" s="6" t="s">
        <v>98</v>
      </c>
      <c r="J258" s="7">
        <v>2413754.7999999998</v>
      </c>
      <c r="K258" s="7">
        <v>1928658.41</v>
      </c>
      <c r="L258" s="7">
        <v>1338354.2199999997</v>
      </c>
      <c r="M258" s="7">
        <v>2185510.58</v>
      </c>
      <c r="N258" s="7">
        <v>2004893.71</v>
      </c>
      <c r="P258" s="13">
        <v>-408861.08999999985</v>
      </c>
      <c r="Q258" s="5">
        <v>-16.938799665980987</v>
      </c>
    </row>
    <row r="259" spans="1:63" ht="12" thickBot="1" x14ac:dyDescent="0.25">
      <c r="A259" s="15">
        <v>273</v>
      </c>
      <c r="B259" s="15">
        <v>1</v>
      </c>
      <c r="C259" s="15">
        <v>8</v>
      </c>
      <c r="D259" s="15">
        <v>5</v>
      </c>
      <c r="E259" s="15" t="s">
        <v>120</v>
      </c>
      <c r="F259" s="2" t="s">
        <v>95</v>
      </c>
      <c r="G259" s="2" t="s">
        <v>84</v>
      </c>
      <c r="I259" s="8" t="s">
        <v>99</v>
      </c>
      <c r="J259" s="9">
        <v>-525924.76999999979</v>
      </c>
      <c r="K259" s="9">
        <v>-4616.8299999998417</v>
      </c>
      <c r="L259" s="9">
        <v>6910.7800000002608</v>
      </c>
      <c r="M259" s="9">
        <v>12849.339999999851</v>
      </c>
      <c r="N259" s="9">
        <v>175755.5299999998</v>
      </c>
      <c r="P259" s="13">
        <v>701680.29999999958</v>
      </c>
      <c r="Q259" s="5">
        <v>-133.41837844983036</v>
      </c>
    </row>
    <row r="260" spans="1:63" x14ac:dyDescent="0.2">
      <c r="A260" s="15">
        <v>274</v>
      </c>
      <c r="B260" s="15">
        <v>1</v>
      </c>
      <c r="C260" s="15">
        <v>8</v>
      </c>
      <c r="D260" s="15">
        <v>5</v>
      </c>
      <c r="E260" s="15" t="s">
        <v>120</v>
      </c>
      <c r="F260" s="2" t="s">
        <v>95</v>
      </c>
      <c r="G260" s="2" t="s">
        <v>84</v>
      </c>
      <c r="I260" s="2" t="s">
        <v>100</v>
      </c>
      <c r="J260" s="4">
        <v>12955111.609999999</v>
      </c>
      <c r="K260" s="4">
        <v>12429186.84</v>
      </c>
      <c r="L260" s="4">
        <v>12424570.43</v>
      </c>
      <c r="M260" s="4">
        <v>12431480.84</v>
      </c>
      <c r="N260" s="4">
        <v>12444330.43</v>
      </c>
      <c r="P260" s="13">
        <v>-510781.1799999997</v>
      </c>
      <c r="Q260" s="5">
        <v>-3.9426999579511901</v>
      </c>
      <c r="R260" s="5">
        <v>536.72028368415874</v>
      </c>
      <c r="S260" s="5">
        <v>620.69776407249049</v>
      </c>
    </row>
    <row r="261" spans="1:63" x14ac:dyDescent="0.2">
      <c r="A261" s="15">
        <v>275</v>
      </c>
      <c r="B261" s="15">
        <v>1</v>
      </c>
      <c r="C261" s="15">
        <v>8</v>
      </c>
      <c r="D261" s="15">
        <v>5</v>
      </c>
      <c r="E261" s="15" t="s">
        <v>120</v>
      </c>
      <c r="F261" s="2" t="s">
        <v>95</v>
      </c>
      <c r="G261" s="2" t="s">
        <v>84</v>
      </c>
      <c r="I261" s="6" t="s">
        <v>101</v>
      </c>
      <c r="J261" s="7">
        <v>12429186.84</v>
      </c>
      <c r="K261" s="7">
        <v>12424570.43</v>
      </c>
      <c r="L261" s="7">
        <v>12431480.84</v>
      </c>
      <c r="M261" s="7">
        <v>12444330.43</v>
      </c>
      <c r="N261" s="7">
        <v>12620086.26</v>
      </c>
      <c r="P261" s="13">
        <v>190899.41999999993</v>
      </c>
      <c r="Q261" s="5">
        <v>1.5358962935985598</v>
      </c>
      <c r="R261" s="5">
        <v>514.93162602928851</v>
      </c>
      <c r="S261" s="5">
        <v>629.46410560587776</v>
      </c>
      <c r="U261" s="2">
        <v>2.19</v>
      </c>
      <c r="AA261" s="43">
        <v>0.29281920999999972</v>
      </c>
      <c r="AB261" s="43">
        <v>-0.40886108999999987</v>
      </c>
      <c r="AC261" s="43">
        <v>-0.51078117999999972</v>
      </c>
      <c r="AD261" s="43">
        <v>0.19089941999999993</v>
      </c>
      <c r="AE261" s="5">
        <v>15.510888445820491</v>
      </c>
      <c r="AF261" s="5">
        <v>-16.938799665980987</v>
      </c>
      <c r="AG261" s="5">
        <v>-3.9426999579511901</v>
      </c>
      <c r="AH261" s="5">
        <v>1.5358962935985598</v>
      </c>
      <c r="AI261" s="5">
        <v>536.72028368415874</v>
      </c>
      <c r="AJ261" s="5">
        <v>620.69776407249049</v>
      </c>
      <c r="AK261" s="5">
        <v>514.93162602928851</v>
      </c>
      <c r="AL261" s="5">
        <v>629.46410560587776</v>
      </c>
      <c r="AM261" s="13">
        <f t="shared" ref="AM261" si="842">J257</f>
        <v>1887830.03</v>
      </c>
      <c r="AN261" s="13">
        <f t="shared" ref="AN261" si="843">K257</f>
        <v>1924041.58</v>
      </c>
      <c r="AO261" s="13">
        <f t="shared" ref="AO261" si="844">L257</f>
        <v>1345265</v>
      </c>
      <c r="AP261" s="13">
        <f t="shared" ref="AP261" si="845">M257</f>
        <v>2198359.92</v>
      </c>
      <c r="AQ261" s="13">
        <f t="shared" ref="AQ261" si="846">N257</f>
        <v>2180649.2399999998</v>
      </c>
      <c r="AR261" s="13">
        <f t="shared" ref="AR261" si="847">J258</f>
        <v>2413754.7999999998</v>
      </c>
      <c r="AS261" s="13">
        <f t="shared" ref="AS261" si="848">K258</f>
        <v>1928658.41</v>
      </c>
      <c r="AT261" s="13">
        <f t="shared" ref="AT261" si="849">L258</f>
        <v>1338354.2199999997</v>
      </c>
      <c r="AU261" s="13">
        <f t="shared" ref="AU261" si="850">M258</f>
        <v>2185510.58</v>
      </c>
      <c r="AV261" s="13">
        <f t="shared" ref="AV261" si="851">N258</f>
        <v>2004893.71</v>
      </c>
      <c r="AW261" s="13">
        <f t="shared" ref="AW261" si="852">J260</f>
        <v>12955111.609999999</v>
      </c>
      <c r="AX261" s="13">
        <f t="shared" ref="AX261" si="853">K260</f>
        <v>12429186.84</v>
      </c>
      <c r="AY261" s="13">
        <f t="shared" ref="AY261" si="854">L260</f>
        <v>12424570.43</v>
      </c>
      <c r="AZ261" s="13">
        <f t="shared" ref="AZ261" si="855">M260</f>
        <v>12431480.84</v>
      </c>
      <c r="BA261" s="13">
        <f t="shared" ref="BA261" si="856">N260</f>
        <v>12444330.43</v>
      </c>
      <c r="BB261" s="13">
        <f t="shared" ref="BB261" si="857">J261</f>
        <v>12429186.84</v>
      </c>
      <c r="BC261" s="13">
        <f t="shared" ref="BC261" si="858">K261</f>
        <v>12424570.43</v>
      </c>
      <c r="BD261" s="13">
        <f t="shared" ref="BD261" si="859">L261</f>
        <v>12431480.84</v>
      </c>
      <c r="BE261" s="13">
        <f t="shared" ref="BE261" si="860">M261</f>
        <v>12444330.43</v>
      </c>
      <c r="BF261" s="13">
        <f t="shared" ref="BF261" si="861">N261</f>
        <v>12620086.26</v>
      </c>
      <c r="BG261" s="13">
        <f t="shared" ref="BG261" si="862">AM261-AR261</f>
        <v>-525924.76999999979</v>
      </c>
      <c r="BH261" s="13">
        <f t="shared" ref="BH261" si="863">AN261-AS261</f>
        <v>-4616.8299999998417</v>
      </c>
      <c r="BI261" s="13">
        <f t="shared" ref="BI261" si="864">AO261-AT261</f>
        <v>6910.7800000002608</v>
      </c>
      <c r="BJ261" s="13">
        <f t="shared" ref="BJ261" si="865">AP261-AU261</f>
        <v>12849.339999999851</v>
      </c>
      <c r="BK261" s="13">
        <f t="shared" ref="BK261" si="866">AQ261-AV261</f>
        <v>175755.5299999998</v>
      </c>
    </row>
    <row r="262" spans="1:63" x14ac:dyDescent="0.2">
      <c r="A262" s="15"/>
      <c r="B262" s="15"/>
      <c r="C262" s="15"/>
      <c r="D262" s="15"/>
      <c r="E262" s="15"/>
      <c r="J262" s="11"/>
      <c r="K262" s="11"/>
      <c r="L262" s="11"/>
      <c r="M262" s="11"/>
      <c r="N262" s="11"/>
      <c r="P262" s="13"/>
      <c r="Q262" s="5"/>
      <c r="AA262" s="43"/>
      <c r="AB262" s="43"/>
      <c r="AC262" s="43"/>
      <c r="AD262" s="43"/>
      <c r="AE262" s="5"/>
      <c r="AF262" s="5"/>
      <c r="AG262" s="5"/>
      <c r="AH262" s="5"/>
      <c r="AI262" s="5"/>
      <c r="AJ262" s="5"/>
      <c r="AK262" s="5"/>
      <c r="AL262" s="5"/>
    </row>
    <row r="263" spans="1:63" x14ac:dyDescent="0.2">
      <c r="A263" s="15">
        <v>278</v>
      </c>
      <c r="B263" s="15">
        <v>1</v>
      </c>
      <c r="C263" s="15">
        <v>8</v>
      </c>
      <c r="D263" s="15">
        <v>0</v>
      </c>
      <c r="E263" s="15" t="s">
        <v>120</v>
      </c>
      <c r="F263" s="2" t="s">
        <v>107</v>
      </c>
      <c r="I263" s="2" t="s">
        <v>0</v>
      </c>
      <c r="J263" s="4">
        <v>43075015.330000006</v>
      </c>
      <c r="K263" s="4">
        <v>49889414.960000008</v>
      </c>
      <c r="L263" s="4">
        <v>40636080.970000006</v>
      </c>
      <c r="M263" s="4">
        <v>55941576.45000001</v>
      </c>
      <c r="N263" s="4">
        <v>73824280.469999999</v>
      </c>
      <c r="P263" s="13">
        <v>30749265.139999993</v>
      </c>
      <c r="Q263" s="5">
        <v>71.38538408965897</v>
      </c>
    </row>
    <row r="264" spans="1:63" x14ac:dyDescent="0.2">
      <c r="A264" s="15">
        <v>279</v>
      </c>
      <c r="B264" s="15">
        <v>1</v>
      </c>
      <c r="C264" s="15">
        <v>8</v>
      </c>
      <c r="D264" s="15">
        <v>0</v>
      </c>
      <c r="E264" s="15" t="s">
        <v>120</v>
      </c>
      <c r="F264" s="2" t="s">
        <v>107</v>
      </c>
      <c r="I264" s="6" t="s">
        <v>98</v>
      </c>
      <c r="J264" s="7">
        <v>42797862.909999982</v>
      </c>
      <c r="K264" s="7">
        <v>43609504.919999994</v>
      </c>
      <c r="L264" s="7">
        <v>41041186.589999981</v>
      </c>
      <c r="M264" s="7">
        <v>53612763.110000044</v>
      </c>
      <c r="N264" s="7">
        <v>72627120.139999986</v>
      </c>
      <c r="P264" s="13">
        <v>29829257.230000004</v>
      </c>
      <c r="Q264" s="5">
        <v>69.698006399824735</v>
      </c>
    </row>
    <row r="265" spans="1:63" ht="12" thickBot="1" x14ac:dyDescent="0.25">
      <c r="A265" s="15">
        <v>280</v>
      </c>
      <c r="B265" s="15">
        <v>1</v>
      </c>
      <c r="C265" s="15">
        <v>8</v>
      </c>
      <c r="D265" s="15">
        <v>0</v>
      </c>
      <c r="E265" s="15" t="s">
        <v>120</v>
      </c>
      <c r="F265" s="2" t="s">
        <v>107</v>
      </c>
      <c r="I265" s="8" t="s">
        <v>99</v>
      </c>
      <c r="J265" s="9">
        <v>277152.42000002414</v>
      </c>
      <c r="K265" s="9">
        <v>6279910.040000014</v>
      </c>
      <c r="L265" s="9">
        <v>-405105.61999997497</v>
      </c>
      <c r="M265" s="9">
        <v>2328813.3399999663</v>
      </c>
      <c r="N265" s="9">
        <v>1197160.3300000131</v>
      </c>
      <c r="P265" s="13">
        <v>920007.90999998897</v>
      </c>
      <c r="Q265" s="5">
        <v>331.9501630185689</v>
      </c>
    </row>
    <row r="266" spans="1:63" x14ac:dyDescent="0.2">
      <c r="A266" s="15">
        <v>281</v>
      </c>
      <c r="B266" s="15">
        <v>1</v>
      </c>
      <c r="C266" s="15">
        <v>8</v>
      </c>
      <c r="D266" s="15">
        <v>0</v>
      </c>
      <c r="E266" s="15" t="s">
        <v>120</v>
      </c>
      <c r="F266" s="2" t="s">
        <v>107</v>
      </c>
      <c r="I266" s="2" t="s">
        <v>100</v>
      </c>
      <c r="J266" s="12">
        <v>30049909.959999975</v>
      </c>
      <c r="K266" s="4">
        <v>30327062.379999999</v>
      </c>
      <c r="L266" s="4">
        <v>36606972.420000017</v>
      </c>
      <c r="M266" s="4">
        <v>36201866.800000042</v>
      </c>
      <c r="N266" s="4">
        <v>38530680.140000008</v>
      </c>
      <c r="P266" s="13">
        <v>8480770.1800000332</v>
      </c>
      <c r="Q266" s="5">
        <v>28.222281501971057</v>
      </c>
      <c r="R266" s="5">
        <v>70.213575904928263</v>
      </c>
      <c r="S266" s="5">
        <v>53.052744024169172</v>
      </c>
    </row>
    <row r="267" spans="1:63" x14ac:dyDescent="0.2">
      <c r="A267" s="15">
        <v>282</v>
      </c>
      <c r="B267" s="15">
        <v>1</v>
      </c>
      <c r="C267" s="15">
        <v>8</v>
      </c>
      <c r="D267" s="15">
        <v>0</v>
      </c>
      <c r="E267" s="15" t="s">
        <v>120</v>
      </c>
      <c r="F267" s="2" t="s">
        <v>107</v>
      </c>
      <c r="I267" s="6" t="s">
        <v>101</v>
      </c>
      <c r="J267" s="7">
        <v>30327062.379999999</v>
      </c>
      <c r="K267" s="7">
        <v>36606972.420000017</v>
      </c>
      <c r="L267" s="7">
        <v>36201866.800000042</v>
      </c>
      <c r="M267" s="7">
        <v>38530680.140000008</v>
      </c>
      <c r="N267" s="7">
        <v>39727840.470000021</v>
      </c>
      <c r="P267" s="13">
        <v>9400778.0900000222</v>
      </c>
      <c r="Q267" s="5">
        <v>30.99798448068487</v>
      </c>
      <c r="R267" s="5">
        <v>70.861160623312088</v>
      </c>
      <c r="S267" s="5">
        <v>54.701109438758522</v>
      </c>
      <c r="AA267" s="43">
        <v>30.749265139999991</v>
      </c>
      <c r="AB267" s="43">
        <v>29.829257230000003</v>
      </c>
      <c r="AC267" s="43">
        <v>8.4807701800000324</v>
      </c>
      <c r="AD267" s="43">
        <v>9.4007780900000224</v>
      </c>
      <c r="AE267" s="5">
        <v>71.38538408965897</v>
      </c>
      <c r="AF267" s="5">
        <v>69.698006399824735</v>
      </c>
      <c r="AG267" s="5">
        <v>28.222281501971057</v>
      </c>
      <c r="AH267" s="5">
        <v>30.99798448068487</v>
      </c>
      <c r="AI267" s="5">
        <v>70.213575904928263</v>
      </c>
      <c r="AJ267" s="5">
        <v>53.052744024169172</v>
      </c>
      <c r="AK267" s="5">
        <v>70.861160623312088</v>
      </c>
      <c r="AL267" s="5">
        <v>54.701109438758522</v>
      </c>
      <c r="AM267" s="13">
        <f t="shared" ref="AM267" si="867">J263</f>
        <v>43075015.330000006</v>
      </c>
      <c r="AN267" s="13">
        <f t="shared" ref="AN267" si="868">K263</f>
        <v>49889414.960000008</v>
      </c>
      <c r="AO267" s="13">
        <f t="shared" ref="AO267" si="869">L263</f>
        <v>40636080.970000006</v>
      </c>
      <c r="AP267" s="13">
        <f t="shared" ref="AP267" si="870">M263</f>
        <v>55941576.45000001</v>
      </c>
      <c r="AQ267" s="13">
        <f t="shared" ref="AQ267" si="871">N263</f>
        <v>73824280.469999999</v>
      </c>
      <c r="AR267" s="13">
        <f t="shared" ref="AR267" si="872">J264</f>
        <v>42797862.909999982</v>
      </c>
      <c r="AS267" s="13">
        <f t="shared" ref="AS267" si="873">K264</f>
        <v>43609504.919999994</v>
      </c>
      <c r="AT267" s="13">
        <f t="shared" ref="AT267" si="874">L264</f>
        <v>41041186.589999981</v>
      </c>
      <c r="AU267" s="13">
        <f t="shared" ref="AU267" si="875">M264</f>
        <v>53612763.110000044</v>
      </c>
      <c r="AV267" s="13">
        <f t="shared" ref="AV267" si="876">N264</f>
        <v>72627120.139999986</v>
      </c>
      <c r="AW267" s="13">
        <f t="shared" ref="AW267" si="877">J266</f>
        <v>30049909.959999975</v>
      </c>
      <c r="AX267" s="13">
        <f t="shared" ref="AX267" si="878">K266</f>
        <v>30327062.379999999</v>
      </c>
      <c r="AY267" s="13">
        <f t="shared" ref="AY267" si="879">L266</f>
        <v>36606972.420000017</v>
      </c>
      <c r="AZ267" s="13">
        <f t="shared" ref="AZ267" si="880">M266</f>
        <v>36201866.800000042</v>
      </c>
      <c r="BA267" s="13">
        <f t="shared" ref="BA267" si="881">N266</f>
        <v>38530680.140000008</v>
      </c>
      <c r="BB267" s="13">
        <f t="shared" ref="BB267" si="882">J267</f>
        <v>30327062.379999999</v>
      </c>
      <c r="BC267" s="13">
        <f t="shared" ref="BC267" si="883">K267</f>
        <v>36606972.420000017</v>
      </c>
      <c r="BD267" s="13">
        <f t="shared" ref="BD267" si="884">L267</f>
        <v>36201866.800000042</v>
      </c>
      <c r="BE267" s="13">
        <f t="shared" ref="BE267" si="885">M267</f>
        <v>38530680.140000008</v>
      </c>
      <c r="BF267" s="13">
        <f t="shared" ref="BF267" si="886">N267</f>
        <v>39727840.470000021</v>
      </c>
      <c r="BG267" s="13">
        <f t="shared" ref="BG267" si="887">AM267-AR267</f>
        <v>277152.42000002414</v>
      </c>
      <c r="BH267" s="13">
        <f t="shared" ref="BH267" si="888">AN267-AS267</f>
        <v>6279910.040000014</v>
      </c>
      <c r="BI267" s="13">
        <f t="shared" ref="BI267" si="889">AO267-AT267</f>
        <v>-405105.61999997497</v>
      </c>
      <c r="BJ267" s="13">
        <f t="shared" ref="BJ267" si="890">AP267-AU267</f>
        <v>2328813.3399999663</v>
      </c>
      <c r="BK267" s="13">
        <f t="shared" ref="BK267" si="891">AQ267-AV267</f>
        <v>1197160.3300000131</v>
      </c>
    </row>
    <row r="268" spans="1:63" x14ac:dyDescent="0.2">
      <c r="A268" s="15">
        <v>285</v>
      </c>
      <c r="B268" s="15">
        <v>1</v>
      </c>
      <c r="C268" s="15">
        <v>9</v>
      </c>
      <c r="D268" s="15">
        <v>1</v>
      </c>
      <c r="E268" s="15" t="s">
        <v>120</v>
      </c>
      <c r="F268" s="2" t="s">
        <v>2</v>
      </c>
      <c r="G268" s="2" t="s">
        <v>74</v>
      </c>
      <c r="H268" s="2" t="s">
        <v>74</v>
      </c>
      <c r="J268" s="3"/>
      <c r="K268" s="4"/>
      <c r="L268" s="4"/>
      <c r="M268" s="4"/>
      <c r="N268" s="4"/>
      <c r="P268" s="13">
        <v>0</v>
      </c>
      <c r="Q268" s="5"/>
    </row>
    <row r="269" spans="1:63" x14ac:dyDescent="0.2">
      <c r="A269" s="15">
        <v>286</v>
      </c>
      <c r="B269" s="15">
        <v>1</v>
      </c>
      <c r="C269" s="15">
        <v>9</v>
      </c>
      <c r="D269" s="15">
        <v>1</v>
      </c>
      <c r="E269" s="15" t="s">
        <v>120</v>
      </c>
      <c r="F269" s="2" t="s">
        <v>2</v>
      </c>
      <c r="G269" s="2" t="s">
        <v>74</v>
      </c>
      <c r="I269" s="2" t="s">
        <v>0</v>
      </c>
      <c r="J269" s="4">
        <v>18093112.420000006</v>
      </c>
      <c r="K269" s="4">
        <v>19849219.279999997</v>
      </c>
      <c r="L269" s="4">
        <v>21490714.759999998</v>
      </c>
      <c r="M269" s="4">
        <v>16980853.330000006</v>
      </c>
      <c r="N269" s="4">
        <v>16297484.160000002</v>
      </c>
      <c r="P269" s="13">
        <v>-1795628.2600000035</v>
      </c>
      <c r="Q269" s="5">
        <v>-9.9243746366994738</v>
      </c>
    </row>
    <row r="270" spans="1:63" x14ac:dyDescent="0.2">
      <c r="A270" s="15">
        <v>287</v>
      </c>
      <c r="B270" s="15">
        <v>1</v>
      </c>
      <c r="C270" s="15">
        <v>9</v>
      </c>
      <c r="D270" s="15">
        <v>1</v>
      </c>
      <c r="E270" s="15" t="s">
        <v>120</v>
      </c>
      <c r="F270" s="2" t="s">
        <v>2</v>
      </c>
      <c r="G270" s="2" t="s">
        <v>74</v>
      </c>
      <c r="I270" s="6" t="s">
        <v>98</v>
      </c>
      <c r="J270" s="7">
        <v>17639433.940000009</v>
      </c>
      <c r="K270" s="7">
        <v>19363594.530000001</v>
      </c>
      <c r="L270" s="7">
        <v>22886225.150000002</v>
      </c>
      <c r="M270" s="7">
        <v>15391677.949999996</v>
      </c>
      <c r="N270" s="7">
        <v>16397342.950000005</v>
      </c>
      <c r="P270" s="13">
        <v>-1242090.9900000039</v>
      </c>
      <c r="Q270" s="5">
        <v>-7.0415581034229184</v>
      </c>
    </row>
    <row r="271" spans="1:63" ht="12" thickBot="1" x14ac:dyDescent="0.25">
      <c r="A271" s="15">
        <v>288</v>
      </c>
      <c r="B271" s="15">
        <v>1</v>
      </c>
      <c r="C271" s="15">
        <v>9</v>
      </c>
      <c r="D271" s="15">
        <v>1</v>
      </c>
      <c r="E271" s="15" t="s">
        <v>120</v>
      </c>
      <c r="F271" s="2" t="s">
        <v>2</v>
      </c>
      <c r="G271" s="2" t="s">
        <v>74</v>
      </c>
      <c r="I271" s="8" t="s">
        <v>99</v>
      </c>
      <c r="J271" s="9">
        <v>453678.47999999672</v>
      </c>
      <c r="K271" s="9">
        <v>485624.74999999627</v>
      </c>
      <c r="L271" s="9">
        <v>-1395510.3900000043</v>
      </c>
      <c r="M271" s="9">
        <v>1589175.3800000101</v>
      </c>
      <c r="N271" s="9">
        <v>-99858.790000002831</v>
      </c>
      <c r="P271" s="13">
        <v>-553537.26999999955</v>
      </c>
      <c r="Q271" s="5">
        <v>-122.01091618892823</v>
      </c>
    </row>
    <row r="272" spans="1:63" x14ac:dyDescent="0.2">
      <c r="A272" s="15">
        <v>289</v>
      </c>
      <c r="B272" s="15">
        <v>1</v>
      </c>
      <c r="C272" s="15">
        <v>9</v>
      </c>
      <c r="D272" s="15">
        <v>1</v>
      </c>
      <c r="E272" s="15" t="s">
        <v>120</v>
      </c>
      <c r="F272" s="2" t="s">
        <v>2</v>
      </c>
      <c r="G272" s="2" t="s">
        <v>74</v>
      </c>
      <c r="I272" s="2" t="s">
        <v>100</v>
      </c>
      <c r="J272" s="4">
        <v>6040941.4000000041</v>
      </c>
      <c r="K272" s="4">
        <v>6494619.8800000008</v>
      </c>
      <c r="L272" s="4">
        <v>6980244.6300000008</v>
      </c>
      <c r="M272" s="4">
        <v>5584734.2399999993</v>
      </c>
      <c r="N272" s="4">
        <v>7173909.620000001</v>
      </c>
      <c r="P272" s="13">
        <v>1132968.2199999969</v>
      </c>
      <c r="Q272" s="5">
        <v>18.754828841743041</v>
      </c>
      <c r="R272" s="5">
        <v>34.246798511494639</v>
      </c>
      <c r="S272" s="5">
        <v>43.750439579602734</v>
      </c>
    </row>
    <row r="273" spans="1:63" x14ac:dyDescent="0.2">
      <c r="A273" s="15">
        <v>290</v>
      </c>
      <c r="B273" s="15">
        <v>1</v>
      </c>
      <c r="C273" s="15">
        <v>9</v>
      </c>
      <c r="D273" s="15">
        <v>1</v>
      </c>
      <c r="E273" s="15" t="s">
        <v>120</v>
      </c>
      <c r="F273" s="2" t="s">
        <v>2</v>
      </c>
      <c r="G273" s="2" t="s">
        <v>74</v>
      </c>
      <c r="I273" s="6" t="s">
        <v>101</v>
      </c>
      <c r="J273" s="7">
        <v>6494619.8800000008</v>
      </c>
      <c r="K273" s="7">
        <v>6980244.6300000008</v>
      </c>
      <c r="L273" s="7">
        <v>5584734.2399999993</v>
      </c>
      <c r="M273" s="7">
        <v>7173909.620000001</v>
      </c>
      <c r="N273" s="7">
        <v>7074050.8300000001</v>
      </c>
      <c r="P273" s="13">
        <v>579430.94999999925</v>
      </c>
      <c r="Q273" s="5">
        <v>8.9217069005738114</v>
      </c>
      <c r="R273" s="5">
        <v>36.818754513842393</v>
      </c>
      <c r="S273" s="5">
        <v>43.141445852359865</v>
      </c>
      <c r="U273" s="2">
        <v>13.25</v>
      </c>
      <c r="AA273" s="43">
        <v>-1.7956282600000035</v>
      </c>
      <c r="AB273" s="43">
        <v>-1.2420909900000039</v>
      </c>
      <c r="AC273" s="43">
        <v>1.1329682199999969</v>
      </c>
      <c r="AD273" s="43">
        <v>0.57943094999999922</v>
      </c>
      <c r="AE273" s="5">
        <v>-9.9243746366994738</v>
      </c>
      <c r="AF273" s="5">
        <v>-7.0415581034229184</v>
      </c>
      <c r="AG273" s="5">
        <v>18.754828841743041</v>
      </c>
      <c r="AH273" s="5">
        <v>8.9217069005738114</v>
      </c>
      <c r="AI273" s="5">
        <v>34.246798511494639</v>
      </c>
      <c r="AJ273" s="5">
        <v>43.750439579602734</v>
      </c>
      <c r="AK273" s="5">
        <v>36.818754513842393</v>
      </c>
      <c r="AL273" s="5">
        <v>43.141445852359865</v>
      </c>
      <c r="AM273" s="13">
        <f t="shared" ref="AM273" si="892">J269</f>
        <v>18093112.420000006</v>
      </c>
      <c r="AN273" s="13">
        <f t="shared" ref="AN273" si="893">K269</f>
        <v>19849219.279999997</v>
      </c>
      <c r="AO273" s="13">
        <f t="shared" ref="AO273" si="894">L269</f>
        <v>21490714.759999998</v>
      </c>
      <c r="AP273" s="13">
        <f t="shared" ref="AP273" si="895">M269</f>
        <v>16980853.330000006</v>
      </c>
      <c r="AQ273" s="13">
        <f t="shared" ref="AQ273" si="896">N269</f>
        <v>16297484.160000002</v>
      </c>
      <c r="AR273" s="13">
        <f t="shared" ref="AR273" si="897">J270</f>
        <v>17639433.940000009</v>
      </c>
      <c r="AS273" s="13">
        <f t="shared" ref="AS273" si="898">K270</f>
        <v>19363594.530000001</v>
      </c>
      <c r="AT273" s="13">
        <f t="shared" ref="AT273" si="899">L270</f>
        <v>22886225.150000002</v>
      </c>
      <c r="AU273" s="13">
        <f t="shared" ref="AU273" si="900">M270</f>
        <v>15391677.949999996</v>
      </c>
      <c r="AV273" s="13">
        <f t="shared" ref="AV273" si="901">N270</f>
        <v>16397342.950000005</v>
      </c>
      <c r="AW273" s="13">
        <f t="shared" ref="AW273" si="902">J272</f>
        <v>6040941.4000000041</v>
      </c>
      <c r="AX273" s="13">
        <f t="shared" ref="AX273" si="903">K272</f>
        <v>6494619.8800000008</v>
      </c>
      <c r="AY273" s="13">
        <f t="shared" ref="AY273" si="904">L272</f>
        <v>6980244.6300000008</v>
      </c>
      <c r="AZ273" s="13">
        <f t="shared" ref="AZ273" si="905">M272</f>
        <v>5584734.2399999993</v>
      </c>
      <c r="BA273" s="13">
        <f t="shared" ref="BA273" si="906">N272</f>
        <v>7173909.620000001</v>
      </c>
      <c r="BB273" s="13">
        <f t="shared" ref="BB273" si="907">J273</f>
        <v>6494619.8800000008</v>
      </c>
      <c r="BC273" s="13">
        <f t="shared" ref="BC273" si="908">K273</f>
        <v>6980244.6300000008</v>
      </c>
      <c r="BD273" s="13">
        <f t="shared" ref="BD273" si="909">L273</f>
        <v>5584734.2399999993</v>
      </c>
      <c r="BE273" s="13">
        <f t="shared" ref="BE273" si="910">M273</f>
        <v>7173909.620000001</v>
      </c>
      <c r="BF273" s="13">
        <f t="shared" ref="BF273" si="911">N273</f>
        <v>7074050.8300000001</v>
      </c>
      <c r="BG273" s="13">
        <f t="shared" ref="BG273" si="912">AM273-AR273</f>
        <v>453678.47999999672</v>
      </c>
      <c r="BH273" s="13">
        <f t="shared" ref="BH273" si="913">AN273-AS273</f>
        <v>485624.74999999627</v>
      </c>
      <c r="BI273" s="13">
        <f t="shared" ref="BI273" si="914">AO273-AT273</f>
        <v>-1395510.3900000043</v>
      </c>
      <c r="BJ273" s="13">
        <f t="shared" ref="BJ273" si="915">AP273-AU273</f>
        <v>1589175.3800000101</v>
      </c>
      <c r="BK273" s="13">
        <f t="shared" ref="BK273" si="916">AQ273-AV273</f>
        <v>-99858.790000002831</v>
      </c>
    </row>
    <row r="274" spans="1:63" x14ac:dyDescent="0.2">
      <c r="A274" s="15">
        <v>292</v>
      </c>
      <c r="B274" s="15">
        <v>1</v>
      </c>
      <c r="C274" s="15">
        <v>10</v>
      </c>
      <c r="D274" s="15">
        <v>1</v>
      </c>
      <c r="E274" s="15" t="s">
        <v>120</v>
      </c>
      <c r="F274" s="2" t="s">
        <v>3</v>
      </c>
      <c r="G274" s="2" t="s">
        <v>51</v>
      </c>
      <c r="H274" s="2" t="s">
        <v>51</v>
      </c>
      <c r="J274" s="3"/>
      <c r="K274" s="4"/>
      <c r="L274" s="4"/>
      <c r="M274" s="4"/>
      <c r="N274" s="4"/>
      <c r="P274" s="13">
        <v>0</v>
      </c>
      <c r="Q274" s="5"/>
    </row>
    <row r="275" spans="1:63" x14ac:dyDescent="0.2">
      <c r="A275" s="15">
        <v>293</v>
      </c>
      <c r="B275" s="15">
        <v>1</v>
      </c>
      <c r="C275" s="15">
        <v>10</v>
      </c>
      <c r="D275" s="15">
        <v>1</v>
      </c>
      <c r="E275" s="15" t="s">
        <v>120</v>
      </c>
      <c r="F275" s="2" t="s">
        <v>3</v>
      </c>
      <c r="G275" s="2" t="s">
        <v>51</v>
      </c>
      <c r="I275" s="2" t="s">
        <v>0</v>
      </c>
      <c r="J275" s="4">
        <v>4843874</v>
      </c>
      <c r="K275" s="4">
        <v>10748751.379999999</v>
      </c>
      <c r="L275" s="4">
        <v>5690445.5199999996</v>
      </c>
      <c r="M275" s="4">
        <v>12902340.35</v>
      </c>
      <c r="N275" s="4">
        <v>15289572.629999999</v>
      </c>
      <c r="P275" s="13">
        <v>10445698.629999999</v>
      </c>
      <c r="Q275" s="5">
        <v>215.64761242757348</v>
      </c>
    </row>
    <row r="276" spans="1:63" x14ac:dyDescent="0.2">
      <c r="A276" s="15">
        <v>294</v>
      </c>
      <c r="B276" s="15">
        <v>1</v>
      </c>
      <c r="C276" s="15">
        <v>10</v>
      </c>
      <c r="D276" s="15">
        <v>1</v>
      </c>
      <c r="E276" s="15" t="s">
        <v>120</v>
      </c>
      <c r="F276" s="2" t="s">
        <v>3</v>
      </c>
      <c r="G276" s="2" t="s">
        <v>51</v>
      </c>
      <c r="I276" s="6" t="s">
        <v>98</v>
      </c>
      <c r="J276" s="7">
        <v>5055538.01</v>
      </c>
      <c r="K276" s="7">
        <v>9181859.5500000026</v>
      </c>
      <c r="L276" s="7">
        <v>4777240.7899999991</v>
      </c>
      <c r="M276" s="7">
        <v>12352823.120000005</v>
      </c>
      <c r="N276" s="7">
        <v>16023368.49</v>
      </c>
      <c r="P276" s="13">
        <v>10967830.48</v>
      </c>
      <c r="Q276" s="5">
        <v>216.94685033136562</v>
      </c>
    </row>
    <row r="277" spans="1:63" ht="12" thickBot="1" x14ac:dyDescent="0.25">
      <c r="A277" s="15">
        <v>295</v>
      </c>
      <c r="B277" s="15">
        <v>1</v>
      </c>
      <c r="C277" s="15">
        <v>10</v>
      </c>
      <c r="D277" s="15">
        <v>1</v>
      </c>
      <c r="E277" s="15" t="s">
        <v>120</v>
      </c>
      <c r="F277" s="2" t="s">
        <v>3</v>
      </c>
      <c r="G277" s="2" t="s">
        <v>51</v>
      </c>
      <c r="I277" s="8" t="s">
        <v>99</v>
      </c>
      <c r="J277" s="9">
        <v>-211664.00999999978</v>
      </c>
      <c r="K277" s="9">
        <v>1566891.8299999963</v>
      </c>
      <c r="L277" s="9">
        <v>913204.73000000045</v>
      </c>
      <c r="M277" s="9">
        <v>549517.22999999486</v>
      </c>
      <c r="N277" s="9">
        <v>-733795.86000000127</v>
      </c>
      <c r="P277" s="13">
        <v>-522131.85000000149</v>
      </c>
      <c r="Q277" s="5">
        <v>246.67956068677051</v>
      </c>
    </row>
    <row r="278" spans="1:63" x14ac:dyDescent="0.2">
      <c r="A278" s="15">
        <v>296</v>
      </c>
      <c r="B278" s="15">
        <v>1</v>
      </c>
      <c r="C278" s="15">
        <v>10</v>
      </c>
      <c r="D278" s="15">
        <v>1</v>
      </c>
      <c r="E278" s="15" t="s">
        <v>120</v>
      </c>
      <c r="F278" s="2" t="s">
        <v>3</v>
      </c>
      <c r="G278" s="2" t="s">
        <v>51</v>
      </c>
      <c r="I278" s="2" t="s">
        <v>100</v>
      </c>
      <c r="J278" s="4">
        <v>1133823.3999999999</v>
      </c>
      <c r="K278" s="4">
        <v>922159.39</v>
      </c>
      <c r="L278" s="4">
        <v>2489051.2199999993</v>
      </c>
      <c r="M278" s="4">
        <v>3402255.9499999997</v>
      </c>
      <c r="N278" s="4">
        <v>3951773.1799999997</v>
      </c>
      <c r="P278" s="13">
        <v>2817949.78</v>
      </c>
      <c r="Q278" s="5">
        <v>248.53515812074437</v>
      </c>
      <c r="R278" s="5">
        <v>22.427353879196726</v>
      </c>
      <c r="S278" s="5">
        <v>24.662561947984006</v>
      </c>
    </row>
    <row r="279" spans="1:63" x14ac:dyDescent="0.2">
      <c r="A279" s="15">
        <v>297</v>
      </c>
      <c r="B279" s="15">
        <v>1</v>
      </c>
      <c r="C279" s="15">
        <v>10</v>
      </c>
      <c r="D279" s="15">
        <v>1</v>
      </c>
      <c r="E279" s="15" t="s">
        <v>120</v>
      </c>
      <c r="F279" s="2" t="s">
        <v>3</v>
      </c>
      <c r="G279" s="2" t="s">
        <v>51</v>
      </c>
      <c r="I279" s="6" t="s">
        <v>101</v>
      </c>
      <c r="J279" s="7">
        <v>922159.39</v>
      </c>
      <c r="K279" s="7">
        <v>2489051.2199999993</v>
      </c>
      <c r="L279" s="7">
        <v>3402255.9499999997</v>
      </c>
      <c r="M279" s="7">
        <v>3951773.1799999997</v>
      </c>
      <c r="N279" s="7">
        <v>3217977.32</v>
      </c>
      <c r="P279" s="13">
        <v>2295817.9299999997</v>
      </c>
      <c r="Q279" s="5">
        <v>248.96107493955029</v>
      </c>
      <c r="R279" s="5">
        <v>18.240578711423833</v>
      </c>
      <c r="S279" s="5">
        <v>20.083026374936722</v>
      </c>
      <c r="AA279" s="43">
        <v>10.445698629999999</v>
      </c>
      <c r="AB279" s="43">
        <v>10.96783048</v>
      </c>
      <c r="AC279" s="43">
        <v>2.8179497799999997</v>
      </c>
      <c r="AD279" s="43">
        <v>2.2958179299999997</v>
      </c>
      <c r="AE279" s="5">
        <v>215.64761242757348</v>
      </c>
      <c r="AF279" s="5">
        <v>216.94685033136562</v>
      </c>
      <c r="AG279" s="5">
        <v>248.53515812074437</v>
      </c>
      <c r="AH279" s="5">
        <v>248.96107493955029</v>
      </c>
      <c r="AI279" s="5">
        <v>22.427353879196726</v>
      </c>
      <c r="AJ279" s="5">
        <v>24.662561947984006</v>
      </c>
      <c r="AK279" s="5">
        <v>18.240578711423833</v>
      </c>
      <c r="AL279" s="5">
        <v>20.083026374936722</v>
      </c>
      <c r="AM279" s="13">
        <f t="shared" ref="AM279" si="917">J275</f>
        <v>4843874</v>
      </c>
      <c r="AN279" s="13">
        <f t="shared" ref="AN279" si="918">K275</f>
        <v>10748751.379999999</v>
      </c>
      <c r="AO279" s="13">
        <f t="shared" ref="AO279" si="919">L275</f>
        <v>5690445.5199999996</v>
      </c>
      <c r="AP279" s="13">
        <f t="shared" ref="AP279" si="920">M275</f>
        <v>12902340.35</v>
      </c>
      <c r="AQ279" s="13">
        <f t="shared" ref="AQ279" si="921">N275</f>
        <v>15289572.629999999</v>
      </c>
      <c r="AR279" s="13">
        <f t="shared" ref="AR279" si="922">J276</f>
        <v>5055538.01</v>
      </c>
      <c r="AS279" s="13">
        <f t="shared" ref="AS279" si="923">K276</f>
        <v>9181859.5500000026</v>
      </c>
      <c r="AT279" s="13">
        <f t="shared" ref="AT279" si="924">L276</f>
        <v>4777240.7899999991</v>
      </c>
      <c r="AU279" s="13">
        <f t="shared" ref="AU279" si="925">M276</f>
        <v>12352823.120000005</v>
      </c>
      <c r="AV279" s="13">
        <f t="shared" ref="AV279" si="926">N276</f>
        <v>16023368.49</v>
      </c>
      <c r="AW279" s="13">
        <f t="shared" ref="AW279" si="927">J278</f>
        <v>1133823.3999999999</v>
      </c>
      <c r="AX279" s="13">
        <f t="shared" ref="AX279" si="928">K278</f>
        <v>922159.39</v>
      </c>
      <c r="AY279" s="13">
        <f t="shared" ref="AY279" si="929">L278</f>
        <v>2489051.2199999993</v>
      </c>
      <c r="AZ279" s="13">
        <f t="shared" ref="AZ279" si="930">M278</f>
        <v>3402255.9499999997</v>
      </c>
      <c r="BA279" s="13">
        <f t="shared" ref="BA279" si="931">N278</f>
        <v>3951773.1799999997</v>
      </c>
      <c r="BB279" s="13">
        <f t="shared" ref="BB279" si="932">J279</f>
        <v>922159.39</v>
      </c>
      <c r="BC279" s="13">
        <f t="shared" ref="BC279" si="933">K279</f>
        <v>2489051.2199999993</v>
      </c>
      <c r="BD279" s="13">
        <f t="shared" ref="BD279" si="934">L279</f>
        <v>3402255.9499999997</v>
      </c>
      <c r="BE279" s="13">
        <f t="shared" ref="BE279" si="935">M279</f>
        <v>3951773.1799999997</v>
      </c>
      <c r="BF279" s="13">
        <f t="shared" ref="BF279" si="936">N279</f>
        <v>3217977.32</v>
      </c>
      <c r="BG279" s="13">
        <f t="shared" ref="BG279" si="937">AM279-AR279</f>
        <v>-211664.00999999978</v>
      </c>
      <c r="BH279" s="13">
        <f t="shared" ref="BH279" si="938">AN279-AS279</f>
        <v>1566891.8299999963</v>
      </c>
      <c r="BI279" s="13">
        <f t="shared" ref="BI279" si="939">AO279-AT279</f>
        <v>913204.73000000045</v>
      </c>
      <c r="BJ279" s="13">
        <f t="shared" ref="BJ279" si="940">AP279-AU279</f>
        <v>549517.22999999486</v>
      </c>
      <c r="BK279" s="13">
        <f t="shared" ref="BK279" si="941">AQ279-AV279</f>
        <v>-733795.86000000127</v>
      </c>
    </row>
    <row r="280" spans="1:63" x14ac:dyDescent="0.2">
      <c r="A280" s="15">
        <v>299</v>
      </c>
      <c r="B280" s="15">
        <v>1</v>
      </c>
      <c r="C280" s="15">
        <v>11</v>
      </c>
      <c r="D280" s="15">
        <v>1</v>
      </c>
      <c r="E280" s="15" t="s">
        <v>120</v>
      </c>
      <c r="F280" s="2" t="s">
        <v>97</v>
      </c>
      <c r="G280" s="2" t="s">
        <v>66</v>
      </c>
      <c r="H280" s="2" t="s">
        <v>66</v>
      </c>
      <c r="J280" s="3"/>
      <c r="K280" s="3"/>
      <c r="L280" s="3"/>
      <c r="M280" s="3"/>
      <c r="N280" s="3"/>
      <c r="P280" s="13">
        <v>0</v>
      </c>
      <c r="Q280" s="5"/>
    </row>
    <row r="281" spans="1:63" x14ac:dyDescent="0.2">
      <c r="A281" s="15">
        <v>300</v>
      </c>
      <c r="B281" s="15">
        <v>1</v>
      </c>
      <c r="C281" s="15">
        <v>11</v>
      </c>
      <c r="D281" s="15">
        <v>1</v>
      </c>
      <c r="E281" s="15" t="s">
        <v>120</v>
      </c>
      <c r="F281" s="2" t="s">
        <v>97</v>
      </c>
      <c r="G281" s="2" t="s">
        <v>66</v>
      </c>
      <c r="I281" s="2" t="s">
        <v>0</v>
      </c>
      <c r="J281" s="4">
        <v>0</v>
      </c>
      <c r="K281" s="4">
        <v>0</v>
      </c>
      <c r="L281" s="4">
        <v>423000</v>
      </c>
      <c r="M281" s="4">
        <v>1245535.3899999999</v>
      </c>
      <c r="N281" s="4">
        <v>1475449.79</v>
      </c>
      <c r="P281" s="13">
        <v>1475449.79</v>
      </c>
      <c r="Q281" s="5"/>
    </row>
    <row r="282" spans="1:63" x14ac:dyDescent="0.2">
      <c r="A282" s="15">
        <v>301</v>
      </c>
      <c r="B282" s="15">
        <v>1</v>
      </c>
      <c r="C282" s="15">
        <v>11</v>
      </c>
      <c r="D282" s="15">
        <v>1</v>
      </c>
      <c r="E282" s="15" t="s">
        <v>120</v>
      </c>
      <c r="F282" s="2" t="s">
        <v>97</v>
      </c>
      <c r="G282" s="2" t="s">
        <v>66</v>
      </c>
      <c r="I282" s="6" t="s">
        <v>98</v>
      </c>
      <c r="J282" s="7">
        <v>0</v>
      </c>
      <c r="K282" s="7">
        <v>0</v>
      </c>
      <c r="L282" s="7">
        <v>349773.1</v>
      </c>
      <c r="M282" s="7">
        <v>869203.77999999991</v>
      </c>
      <c r="N282" s="7">
        <v>857648.59999999986</v>
      </c>
      <c r="P282" s="13">
        <v>857648.59999999986</v>
      </c>
      <c r="Q282" s="5"/>
    </row>
    <row r="283" spans="1:63" ht="12" thickBot="1" x14ac:dyDescent="0.25">
      <c r="A283" s="15">
        <v>302</v>
      </c>
      <c r="B283" s="15">
        <v>1</v>
      </c>
      <c r="C283" s="15">
        <v>11</v>
      </c>
      <c r="D283" s="15">
        <v>1</v>
      </c>
      <c r="E283" s="15" t="s">
        <v>120</v>
      </c>
      <c r="F283" s="2" t="s">
        <v>97</v>
      </c>
      <c r="G283" s="2" t="s">
        <v>66</v>
      </c>
      <c r="I283" s="8" t="s">
        <v>99</v>
      </c>
      <c r="J283" s="9">
        <v>0</v>
      </c>
      <c r="K283" s="9">
        <v>0</v>
      </c>
      <c r="L283" s="9">
        <v>73226.900000000023</v>
      </c>
      <c r="M283" s="9">
        <v>376331.61</v>
      </c>
      <c r="N283" s="9">
        <v>617801.19000000018</v>
      </c>
      <c r="P283" s="13">
        <v>617801.19000000018</v>
      </c>
      <c r="Q283" s="5"/>
    </row>
    <row r="284" spans="1:63" x14ac:dyDescent="0.2">
      <c r="A284" s="15">
        <v>303</v>
      </c>
      <c r="B284" s="15">
        <v>1</v>
      </c>
      <c r="C284" s="15">
        <v>11</v>
      </c>
      <c r="D284" s="15">
        <v>1</v>
      </c>
      <c r="E284" s="15" t="s">
        <v>120</v>
      </c>
      <c r="F284" s="2" t="s">
        <v>97</v>
      </c>
      <c r="G284" s="2" t="s">
        <v>66</v>
      </c>
      <c r="I284" s="2" t="s">
        <v>100</v>
      </c>
      <c r="J284" s="4">
        <v>0</v>
      </c>
      <c r="K284" s="4">
        <v>0</v>
      </c>
      <c r="L284" s="4">
        <v>0</v>
      </c>
      <c r="M284" s="4">
        <v>73226.900000000009</v>
      </c>
      <c r="N284" s="4">
        <v>449558.51</v>
      </c>
      <c r="P284" s="13">
        <v>449558.51</v>
      </c>
      <c r="Q284" s="5"/>
      <c r="R284" s="5" t="e">
        <v>#DIV/0!</v>
      </c>
      <c r="S284" s="5">
        <v>52.417564722894681</v>
      </c>
    </row>
    <row r="285" spans="1:63" x14ac:dyDescent="0.2">
      <c r="A285" s="15">
        <v>304</v>
      </c>
      <c r="B285" s="15">
        <v>1</v>
      </c>
      <c r="C285" s="15">
        <v>11</v>
      </c>
      <c r="D285" s="15">
        <v>1</v>
      </c>
      <c r="E285" s="15" t="s">
        <v>120</v>
      </c>
      <c r="F285" s="2" t="s">
        <v>97</v>
      </c>
      <c r="G285" s="2" t="s">
        <v>66</v>
      </c>
      <c r="I285" s="6" t="s">
        <v>101</v>
      </c>
      <c r="J285" s="7">
        <v>0</v>
      </c>
      <c r="K285" s="7">
        <v>0</v>
      </c>
      <c r="L285" s="7">
        <v>73226.900000000009</v>
      </c>
      <c r="M285" s="7">
        <v>449558.51</v>
      </c>
      <c r="N285" s="7">
        <v>1067359.7000000002</v>
      </c>
      <c r="P285" s="13">
        <v>1067359.7000000002</v>
      </c>
      <c r="Q285" s="5"/>
      <c r="R285" s="5" t="e">
        <v>#DIV/0!</v>
      </c>
      <c r="S285" s="5">
        <v>124.45186758306379</v>
      </c>
      <c r="T285" s="2">
        <v>2E-3</v>
      </c>
      <c r="U285" s="2">
        <v>1.07</v>
      </c>
      <c r="AA285" s="43">
        <v>1.4754497900000001</v>
      </c>
      <c r="AB285" s="43">
        <v>0.85764859999999987</v>
      </c>
      <c r="AC285" s="43">
        <v>0.44955851000000002</v>
      </c>
      <c r="AD285" s="43">
        <v>1.0673597000000001</v>
      </c>
      <c r="AE285" s="5" t="e">
        <v>#DIV/0!</v>
      </c>
      <c r="AF285" s="5" t="e">
        <v>#DIV/0!</v>
      </c>
      <c r="AG285" s="5" t="e">
        <v>#DIV/0!</v>
      </c>
      <c r="AH285" s="5" t="e">
        <v>#DIV/0!</v>
      </c>
      <c r="AI285" s="5" t="e">
        <v>#DIV/0!</v>
      </c>
      <c r="AJ285" s="5">
        <v>52.417564722894681</v>
      </c>
      <c r="AK285" s="5" t="e">
        <v>#DIV/0!</v>
      </c>
      <c r="AL285" s="5">
        <v>124.45186758306379</v>
      </c>
      <c r="AM285" s="13">
        <f t="shared" ref="AM285" si="942">J281</f>
        <v>0</v>
      </c>
      <c r="AN285" s="13">
        <f t="shared" ref="AN285" si="943">K281</f>
        <v>0</v>
      </c>
      <c r="AO285" s="13">
        <f t="shared" ref="AO285" si="944">L281</f>
        <v>423000</v>
      </c>
      <c r="AP285" s="13">
        <f t="shared" ref="AP285" si="945">M281</f>
        <v>1245535.3899999999</v>
      </c>
      <c r="AQ285" s="13">
        <f t="shared" ref="AQ285" si="946">N281</f>
        <v>1475449.79</v>
      </c>
      <c r="AR285" s="13">
        <f t="shared" ref="AR285" si="947">J282</f>
        <v>0</v>
      </c>
      <c r="AS285" s="13">
        <f t="shared" ref="AS285" si="948">K282</f>
        <v>0</v>
      </c>
      <c r="AT285" s="13">
        <f t="shared" ref="AT285" si="949">L282</f>
        <v>349773.1</v>
      </c>
      <c r="AU285" s="13">
        <f t="shared" ref="AU285" si="950">M282</f>
        <v>869203.77999999991</v>
      </c>
      <c r="AV285" s="13">
        <f t="shared" ref="AV285" si="951">N282</f>
        <v>857648.59999999986</v>
      </c>
      <c r="AW285" s="13">
        <f t="shared" ref="AW285" si="952">J284</f>
        <v>0</v>
      </c>
      <c r="AX285" s="13">
        <f t="shared" ref="AX285" si="953">K284</f>
        <v>0</v>
      </c>
      <c r="AY285" s="13">
        <f t="shared" ref="AY285" si="954">L284</f>
        <v>0</v>
      </c>
      <c r="AZ285" s="13">
        <f t="shared" ref="AZ285" si="955">M284</f>
        <v>73226.900000000009</v>
      </c>
      <c r="BA285" s="13">
        <f t="shared" ref="BA285" si="956">N284</f>
        <v>449558.51</v>
      </c>
      <c r="BB285" s="13">
        <f t="shared" ref="BB285" si="957">J285</f>
        <v>0</v>
      </c>
      <c r="BC285" s="13">
        <f t="shared" ref="BC285" si="958">K285</f>
        <v>0</v>
      </c>
      <c r="BD285" s="13">
        <f t="shared" ref="BD285" si="959">L285</f>
        <v>73226.900000000009</v>
      </c>
      <c r="BE285" s="13">
        <f t="shared" ref="BE285" si="960">M285</f>
        <v>449558.51</v>
      </c>
      <c r="BF285" s="13">
        <f t="shared" ref="BF285" si="961">N285</f>
        <v>1067359.7000000002</v>
      </c>
      <c r="BG285" s="13">
        <f t="shared" ref="BG285" si="962">AM285-AR285</f>
        <v>0</v>
      </c>
      <c r="BH285" s="13">
        <f t="shared" ref="BH285" si="963">AN285-AS285</f>
        <v>0</v>
      </c>
      <c r="BI285" s="13">
        <f t="shared" ref="BI285" si="964">AO285-AT285</f>
        <v>73226.900000000023</v>
      </c>
      <c r="BJ285" s="13">
        <f t="shared" ref="BJ285" si="965">AP285-AU285</f>
        <v>376331.61</v>
      </c>
      <c r="BK285" s="13">
        <f t="shared" ref="BK285" si="966">AQ285-AV285</f>
        <v>617801.19000000018</v>
      </c>
    </row>
    <row r="286" spans="1:63" x14ac:dyDescent="0.2">
      <c r="A286" s="15">
        <v>306</v>
      </c>
      <c r="B286" s="15">
        <v>1</v>
      </c>
      <c r="C286" s="15">
        <v>12</v>
      </c>
      <c r="D286" s="15">
        <v>1</v>
      </c>
      <c r="E286" s="15" t="s">
        <v>120</v>
      </c>
      <c r="F286" s="2" t="s">
        <v>202</v>
      </c>
      <c r="G286" s="2" t="s">
        <v>64</v>
      </c>
      <c r="H286" s="2" t="s">
        <v>64</v>
      </c>
      <c r="J286" s="3"/>
      <c r="K286" s="3"/>
      <c r="L286" s="3"/>
      <c r="M286" s="3"/>
      <c r="N286" s="3"/>
      <c r="P286" s="13">
        <v>0</v>
      </c>
      <c r="Q286" s="5"/>
    </row>
    <row r="287" spans="1:63" x14ac:dyDescent="0.2">
      <c r="A287" s="15">
        <v>307</v>
      </c>
      <c r="B287" s="15">
        <v>1</v>
      </c>
      <c r="C287" s="15">
        <v>12</v>
      </c>
      <c r="D287" s="15">
        <v>1</v>
      </c>
      <c r="E287" s="15" t="s">
        <v>120</v>
      </c>
      <c r="F287" s="2" t="s">
        <v>202</v>
      </c>
      <c r="G287" s="2" t="s">
        <v>64</v>
      </c>
      <c r="I287" s="2" t="s">
        <v>0</v>
      </c>
      <c r="J287" s="4">
        <v>1168921.6000000001</v>
      </c>
      <c r="K287" s="4">
        <v>1821486.69</v>
      </c>
      <c r="L287" s="4">
        <v>1546933.92</v>
      </c>
      <c r="M287" s="4">
        <v>2783874.25</v>
      </c>
      <c r="N287" s="4">
        <v>1794352.51</v>
      </c>
      <c r="P287" s="13">
        <v>625430.90999999992</v>
      </c>
      <c r="Q287" s="5">
        <v>53.504949348185527</v>
      </c>
    </row>
    <row r="288" spans="1:63" x14ac:dyDescent="0.2">
      <c r="A288" s="15">
        <v>308</v>
      </c>
      <c r="B288" s="15">
        <v>1</v>
      </c>
      <c r="C288" s="15">
        <v>12</v>
      </c>
      <c r="D288" s="15">
        <v>1</v>
      </c>
      <c r="E288" s="15" t="s">
        <v>120</v>
      </c>
      <c r="F288" s="2" t="s">
        <v>202</v>
      </c>
      <c r="G288" s="2" t="s">
        <v>64</v>
      </c>
      <c r="I288" s="6" t="s">
        <v>98</v>
      </c>
      <c r="J288" s="7">
        <v>694929.55000000028</v>
      </c>
      <c r="K288" s="7">
        <v>3153599.68</v>
      </c>
      <c r="L288" s="7">
        <v>1348972.28</v>
      </c>
      <c r="M288" s="7">
        <v>1329253.0399999998</v>
      </c>
      <c r="N288" s="7">
        <v>1457968.37</v>
      </c>
      <c r="P288" s="13">
        <v>763038.81999999983</v>
      </c>
      <c r="Q288" s="5">
        <v>109.80088844977156</v>
      </c>
    </row>
    <row r="289" spans="1:63" ht="12" thickBot="1" x14ac:dyDescent="0.25">
      <c r="A289" s="15">
        <v>309</v>
      </c>
      <c r="B289" s="15">
        <v>1</v>
      </c>
      <c r="C289" s="15">
        <v>12</v>
      </c>
      <c r="D289" s="15">
        <v>1</v>
      </c>
      <c r="E289" s="15" t="s">
        <v>120</v>
      </c>
      <c r="F289" s="2" t="s">
        <v>202</v>
      </c>
      <c r="G289" s="2" t="s">
        <v>64</v>
      </c>
      <c r="I289" s="8" t="s">
        <v>99</v>
      </c>
      <c r="J289" s="9">
        <v>473992.04999999981</v>
      </c>
      <c r="K289" s="9">
        <v>-1332112.9900000002</v>
      </c>
      <c r="L289" s="9">
        <v>197961.6399999999</v>
      </c>
      <c r="M289" s="9">
        <v>1454621.2100000002</v>
      </c>
      <c r="N289" s="9">
        <v>336384.1399999999</v>
      </c>
      <c r="P289" s="13">
        <v>-137607.90999999992</v>
      </c>
      <c r="Q289" s="5">
        <v>-29.03169156529102</v>
      </c>
    </row>
    <row r="290" spans="1:63" x14ac:dyDescent="0.2">
      <c r="A290" s="15">
        <v>310</v>
      </c>
      <c r="B290" s="15">
        <v>1</v>
      </c>
      <c r="C290" s="15">
        <v>12</v>
      </c>
      <c r="D290" s="15">
        <v>1</v>
      </c>
      <c r="E290" s="15" t="s">
        <v>120</v>
      </c>
      <c r="F290" s="2" t="s">
        <v>202</v>
      </c>
      <c r="G290" s="2" t="s">
        <v>64</v>
      </c>
      <c r="I290" s="2" t="s">
        <v>100</v>
      </c>
      <c r="J290" s="4">
        <v>5382.190000000177</v>
      </c>
      <c r="K290" s="4">
        <v>479374.24</v>
      </c>
      <c r="L290" s="4">
        <v>-852738.77</v>
      </c>
      <c r="M290" s="4">
        <v>-654777.41</v>
      </c>
      <c r="N290" s="4">
        <v>799843.38</v>
      </c>
      <c r="P290" s="13">
        <v>794461.18999999983</v>
      </c>
      <c r="Q290" s="5">
        <v>14760.927986562601</v>
      </c>
      <c r="R290" s="5">
        <v>0.77449433543301982</v>
      </c>
      <c r="S290" s="5">
        <v>54.860132528115123</v>
      </c>
    </row>
    <row r="291" spans="1:63" x14ac:dyDescent="0.2">
      <c r="A291" s="15">
        <v>311</v>
      </c>
      <c r="B291" s="15">
        <v>1</v>
      </c>
      <c r="C291" s="15">
        <v>12</v>
      </c>
      <c r="D291" s="15">
        <v>1</v>
      </c>
      <c r="E291" s="15" t="s">
        <v>120</v>
      </c>
      <c r="F291" s="2" t="s">
        <v>202</v>
      </c>
      <c r="G291" s="2" t="s">
        <v>64</v>
      </c>
      <c r="I291" s="6" t="s">
        <v>101</v>
      </c>
      <c r="J291" s="7">
        <v>479374.24</v>
      </c>
      <c r="K291" s="7">
        <v>-852738.77</v>
      </c>
      <c r="L291" s="7">
        <v>-654777.41</v>
      </c>
      <c r="M291" s="7">
        <v>799843.38</v>
      </c>
      <c r="N291" s="7">
        <v>1136227.76</v>
      </c>
      <c r="P291" s="13">
        <v>656853.52</v>
      </c>
      <c r="Q291" s="5">
        <v>137.02311580196715</v>
      </c>
      <c r="R291" s="5">
        <v>68.981703253229014</v>
      </c>
      <c r="S291" s="5">
        <v>77.932264058650318</v>
      </c>
      <c r="AA291" s="43">
        <v>0.62543090999999995</v>
      </c>
      <c r="AB291" s="43">
        <v>0.76303881999999978</v>
      </c>
      <c r="AC291" s="43">
        <v>0.79446118999999982</v>
      </c>
      <c r="AD291" s="43">
        <v>0.65685351999999997</v>
      </c>
      <c r="AE291" s="5">
        <v>53.504949348185527</v>
      </c>
      <c r="AF291" s="5">
        <v>109.80088844977156</v>
      </c>
      <c r="AG291" s="5">
        <v>14760.927986562601</v>
      </c>
      <c r="AH291" s="5">
        <v>137.02311580196715</v>
      </c>
      <c r="AI291" s="5">
        <v>0.77449433543301982</v>
      </c>
      <c r="AJ291" s="5">
        <v>54.860132528115123</v>
      </c>
      <c r="AK291" s="5">
        <v>68.981703253229014</v>
      </c>
      <c r="AL291" s="5">
        <v>77.932264058650318</v>
      </c>
      <c r="AM291" s="13">
        <f t="shared" ref="AM291" si="967">J287</f>
        <v>1168921.6000000001</v>
      </c>
      <c r="AN291" s="13">
        <f t="shared" ref="AN291" si="968">K287</f>
        <v>1821486.69</v>
      </c>
      <c r="AO291" s="13">
        <f t="shared" ref="AO291" si="969">L287</f>
        <v>1546933.92</v>
      </c>
      <c r="AP291" s="13">
        <f t="shared" ref="AP291" si="970">M287</f>
        <v>2783874.25</v>
      </c>
      <c r="AQ291" s="13">
        <f t="shared" ref="AQ291" si="971">N287</f>
        <v>1794352.51</v>
      </c>
      <c r="AR291" s="13">
        <f t="shared" ref="AR291" si="972">J288</f>
        <v>694929.55000000028</v>
      </c>
      <c r="AS291" s="13">
        <f t="shared" ref="AS291" si="973">K288</f>
        <v>3153599.68</v>
      </c>
      <c r="AT291" s="13">
        <f t="shared" ref="AT291" si="974">L288</f>
        <v>1348972.28</v>
      </c>
      <c r="AU291" s="13">
        <f t="shared" ref="AU291" si="975">M288</f>
        <v>1329253.0399999998</v>
      </c>
      <c r="AV291" s="13">
        <f t="shared" ref="AV291" si="976">N288</f>
        <v>1457968.37</v>
      </c>
      <c r="AW291" s="13">
        <f t="shared" ref="AW291" si="977">J290</f>
        <v>5382.190000000177</v>
      </c>
      <c r="AX291" s="13">
        <f t="shared" ref="AX291" si="978">K290</f>
        <v>479374.24</v>
      </c>
      <c r="AY291" s="13">
        <f t="shared" ref="AY291" si="979">L290</f>
        <v>-852738.77</v>
      </c>
      <c r="AZ291" s="13">
        <f t="shared" ref="AZ291" si="980">M290</f>
        <v>-654777.41</v>
      </c>
      <c r="BA291" s="13">
        <f t="shared" ref="BA291" si="981">N290</f>
        <v>799843.38</v>
      </c>
      <c r="BB291" s="13">
        <f t="shared" ref="BB291" si="982">J291</f>
        <v>479374.24</v>
      </c>
      <c r="BC291" s="13">
        <f t="shared" ref="BC291" si="983">K291</f>
        <v>-852738.77</v>
      </c>
      <c r="BD291" s="13">
        <f t="shared" ref="BD291" si="984">L291</f>
        <v>-654777.41</v>
      </c>
      <c r="BE291" s="13">
        <f t="shared" ref="BE291" si="985">M291</f>
        <v>799843.38</v>
      </c>
      <c r="BF291" s="13">
        <f t="shared" ref="BF291" si="986">N291</f>
        <v>1136227.76</v>
      </c>
      <c r="BG291" s="13">
        <f t="shared" ref="BG291" si="987">AM291-AR291</f>
        <v>473992.04999999981</v>
      </c>
      <c r="BH291" s="13">
        <f t="shared" ref="BH291" si="988">AN291-AS291</f>
        <v>-1332112.9900000002</v>
      </c>
      <c r="BI291" s="13">
        <f t="shared" ref="BI291" si="989">AO291-AT291</f>
        <v>197961.6399999999</v>
      </c>
      <c r="BJ291" s="13">
        <f t="shared" ref="BJ291" si="990">AP291-AU291</f>
        <v>1454621.2100000002</v>
      </c>
      <c r="BK291" s="13">
        <f t="shared" ref="BK291" si="991">AQ291-AV291</f>
        <v>336384.1399999999</v>
      </c>
    </row>
    <row r="292" spans="1:63" x14ac:dyDescent="0.2">
      <c r="A292" s="15">
        <v>312</v>
      </c>
      <c r="B292" s="15">
        <v>1</v>
      </c>
      <c r="C292" s="15">
        <v>12</v>
      </c>
      <c r="D292" s="15">
        <v>2</v>
      </c>
      <c r="E292" s="15" t="s">
        <v>120</v>
      </c>
      <c r="F292" s="2" t="s">
        <v>202</v>
      </c>
      <c r="G292" s="2" t="s">
        <v>49</v>
      </c>
      <c r="H292" s="2" t="s">
        <v>49</v>
      </c>
      <c r="J292" s="3"/>
      <c r="K292" s="4"/>
      <c r="L292" s="4"/>
      <c r="M292" s="4"/>
      <c r="N292" s="4"/>
      <c r="P292" s="13">
        <v>0</v>
      </c>
      <c r="Q292" s="5"/>
    </row>
    <row r="293" spans="1:63" x14ac:dyDescent="0.2">
      <c r="A293" s="15">
        <v>313</v>
      </c>
      <c r="B293" s="15">
        <v>1</v>
      </c>
      <c r="C293" s="15">
        <v>12</v>
      </c>
      <c r="D293" s="15">
        <v>2</v>
      </c>
      <c r="E293" s="15" t="s">
        <v>120</v>
      </c>
      <c r="F293" s="2" t="s">
        <v>202</v>
      </c>
      <c r="G293" s="2" t="s">
        <v>49</v>
      </c>
      <c r="I293" s="2" t="s">
        <v>0</v>
      </c>
      <c r="J293" s="4">
        <v>5069900</v>
      </c>
      <c r="K293" s="4">
        <v>9303654.0700000003</v>
      </c>
      <c r="L293" s="4">
        <v>5956508.7000000011</v>
      </c>
      <c r="M293" s="4">
        <v>10914277.73</v>
      </c>
      <c r="N293" s="4">
        <v>11353943.440000001</v>
      </c>
      <c r="P293" s="13">
        <v>6284043.4400000013</v>
      </c>
      <c r="Q293" s="5">
        <v>123.94807471547766</v>
      </c>
    </row>
    <row r="294" spans="1:63" x14ac:dyDescent="0.2">
      <c r="A294" s="15">
        <v>314</v>
      </c>
      <c r="B294" s="15">
        <v>1</v>
      </c>
      <c r="C294" s="15">
        <v>12</v>
      </c>
      <c r="D294" s="15">
        <v>2</v>
      </c>
      <c r="E294" s="15" t="s">
        <v>120</v>
      </c>
      <c r="F294" s="2" t="s">
        <v>202</v>
      </c>
      <c r="G294" s="2" t="s">
        <v>49</v>
      </c>
      <c r="I294" s="6" t="s">
        <v>98</v>
      </c>
      <c r="J294" s="7">
        <v>4278206.8899999997</v>
      </c>
      <c r="K294" s="7">
        <v>8239105.6800000044</v>
      </c>
      <c r="L294" s="7">
        <v>5979312.5499999989</v>
      </c>
      <c r="M294" s="7">
        <v>8986222.5099999961</v>
      </c>
      <c r="N294" s="7">
        <v>10765348.380000008</v>
      </c>
      <c r="P294" s="13">
        <v>6487141.4900000086</v>
      </c>
      <c r="Q294" s="5">
        <v>151.63225287592414</v>
      </c>
    </row>
    <row r="295" spans="1:63" ht="12" thickBot="1" x14ac:dyDescent="0.25">
      <c r="A295" s="15">
        <v>315</v>
      </c>
      <c r="B295" s="15">
        <v>1</v>
      </c>
      <c r="C295" s="15">
        <v>12</v>
      </c>
      <c r="D295" s="15">
        <v>2</v>
      </c>
      <c r="E295" s="15" t="s">
        <v>120</v>
      </c>
      <c r="F295" s="2" t="s">
        <v>202</v>
      </c>
      <c r="G295" s="2" t="s">
        <v>49</v>
      </c>
      <c r="I295" s="8" t="s">
        <v>99</v>
      </c>
      <c r="J295" s="9">
        <v>791693.11000000034</v>
      </c>
      <c r="K295" s="9">
        <v>1064548.3899999959</v>
      </c>
      <c r="L295" s="9">
        <v>-22803.849999997765</v>
      </c>
      <c r="M295" s="9">
        <v>1928055.2200000044</v>
      </c>
      <c r="N295" s="9">
        <v>588595.05999999307</v>
      </c>
      <c r="P295" s="13">
        <v>-203098.05000000726</v>
      </c>
      <c r="Q295" s="5">
        <v>-25.65363364094544</v>
      </c>
    </row>
    <row r="296" spans="1:63" x14ac:dyDescent="0.2">
      <c r="A296" s="15">
        <v>316</v>
      </c>
      <c r="B296" s="15">
        <v>1</v>
      </c>
      <c r="C296" s="15">
        <v>12</v>
      </c>
      <c r="D296" s="15">
        <v>2</v>
      </c>
      <c r="E296" s="15" t="s">
        <v>120</v>
      </c>
      <c r="F296" s="2" t="s">
        <v>202</v>
      </c>
      <c r="G296" s="2" t="s">
        <v>49</v>
      </c>
      <c r="I296" s="2" t="s">
        <v>100</v>
      </c>
      <c r="J296" s="4">
        <v>1790515.4099999997</v>
      </c>
      <c r="K296" s="4">
        <v>2582208.52</v>
      </c>
      <c r="L296" s="4">
        <v>3646756.7700000005</v>
      </c>
      <c r="M296" s="4">
        <v>3623952.76</v>
      </c>
      <c r="N296" s="4">
        <v>5552008.2799999993</v>
      </c>
      <c r="P296" s="13">
        <v>3761492.8699999996</v>
      </c>
      <c r="Q296" s="5">
        <v>210.07877670262553</v>
      </c>
      <c r="R296" s="5">
        <v>41.852006133345263</v>
      </c>
      <c r="S296" s="5">
        <v>51.572955040773095</v>
      </c>
    </row>
    <row r="297" spans="1:63" x14ac:dyDescent="0.2">
      <c r="A297" s="15">
        <v>317</v>
      </c>
      <c r="B297" s="15">
        <v>1</v>
      </c>
      <c r="C297" s="15">
        <v>12</v>
      </c>
      <c r="D297" s="15">
        <v>2</v>
      </c>
      <c r="E297" s="15" t="s">
        <v>120</v>
      </c>
      <c r="F297" s="2" t="s">
        <v>202</v>
      </c>
      <c r="G297" s="2" t="s">
        <v>49</v>
      </c>
      <c r="I297" s="6" t="s">
        <v>101</v>
      </c>
      <c r="J297" s="7">
        <v>2582208.52</v>
      </c>
      <c r="K297" s="7">
        <v>3646756.7700000005</v>
      </c>
      <c r="L297" s="7">
        <v>3623952.76</v>
      </c>
      <c r="M297" s="7">
        <v>5552008.2799999993</v>
      </c>
      <c r="N297" s="7">
        <v>6140603.3400000008</v>
      </c>
      <c r="P297" s="13">
        <v>3558394.8200000008</v>
      </c>
      <c r="Q297" s="5">
        <v>137.80431721292595</v>
      </c>
      <c r="R297" s="5">
        <v>60.357261497468158</v>
      </c>
      <c r="S297" s="5">
        <v>57.040451671848224</v>
      </c>
      <c r="AA297" s="43">
        <v>6.2840434400000014</v>
      </c>
      <c r="AB297" s="43">
        <v>6.4871414900000088</v>
      </c>
      <c r="AC297" s="43">
        <v>3.7614928699999997</v>
      </c>
      <c r="AD297" s="43">
        <v>3.5583948200000006</v>
      </c>
      <c r="AE297" s="5">
        <v>123.94807471547766</v>
      </c>
      <c r="AF297" s="5">
        <v>151.63225287592414</v>
      </c>
      <c r="AG297" s="5">
        <v>210.07877670262553</v>
      </c>
      <c r="AH297" s="5">
        <v>137.80431721292595</v>
      </c>
      <c r="AI297" s="5">
        <v>41.852006133345263</v>
      </c>
      <c r="AJ297" s="5">
        <v>51.572955040773095</v>
      </c>
      <c r="AK297" s="5">
        <v>60.357261497468158</v>
      </c>
      <c r="AL297" s="5">
        <v>57.040451671848224</v>
      </c>
      <c r="AM297" s="13">
        <f t="shared" ref="AM297" si="992">J293</f>
        <v>5069900</v>
      </c>
      <c r="AN297" s="13">
        <f t="shared" ref="AN297" si="993">K293</f>
        <v>9303654.0700000003</v>
      </c>
      <c r="AO297" s="13">
        <f t="shared" ref="AO297" si="994">L293</f>
        <v>5956508.7000000011</v>
      </c>
      <c r="AP297" s="13">
        <f t="shared" ref="AP297" si="995">M293</f>
        <v>10914277.73</v>
      </c>
      <c r="AQ297" s="13">
        <f t="shared" ref="AQ297" si="996">N293</f>
        <v>11353943.440000001</v>
      </c>
      <c r="AR297" s="13">
        <f t="shared" ref="AR297" si="997">J294</f>
        <v>4278206.8899999997</v>
      </c>
      <c r="AS297" s="13">
        <f t="shared" ref="AS297" si="998">K294</f>
        <v>8239105.6800000044</v>
      </c>
      <c r="AT297" s="13">
        <f t="shared" ref="AT297" si="999">L294</f>
        <v>5979312.5499999989</v>
      </c>
      <c r="AU297" s="13">
        <f t="shared" ref="AU297" si="1000">M294</f>
        <v>8986222.5099999961</v>
      </c>
      <c r="AV297" s="13">
        <f t="shared" ref="AV297" si="1001">N294</f>
        <v>10765348.380000008</v>
      </c>
      <c r="AW297" s="13">
        <f t="shared" ref="AW297" si="1002">J296</f>
        <v>1790515.4099999997</v>
      </c>
      <c r="AX297" s="13">
        <f t="shared" ref="AX297" si="1003">K296</f>
        <v>2582208.52</v>
      </c>
      <c r="AY297" s="13">
        <f t="shared" ref="AY297" si="1004">L296</f>
        <v>3646756.7700000005</v>
      </c>
      <c r="AZ297" s="13">
        <f t="shared" ref="AZ297" si="1005">M296</f>
        <v>3623952.76</v>
      </c>
      <c r="BA297" s="13">
        <f t="shared" ref="BA297" si="1006">N296</f>
        <v>5552008.2799999993</v>
      </c>
      <c r="BB297" s="13">
        <f t="shared" ref="BB297" si="1007">J297</f>
        <v>2582208.52</v>
      </c>
      <c r="BC297" s="13">
        <f t="shared" ref="BC297" si="1008">K297</f>
        <v>3646756.7700000005</v>
      </c>
      <c r="BD297" s="13">
        <f t="shared" ref="BD297" si="1009">L297</f>
        <v>3623952.76</v>
      </c>
      <c r="BE297" s="13">
        <f t="shared" ref="BE297" si="1010">M297</f>
        <v>5552008.2799999993</v>
      </c>
      <c r="BF297" s="13">
        <f t="shared" ref="BF297" si="1011">N297</f>
        <v>6140603.3400000008</v>
      </c>
      <c r="BG297" s="13">
        <f t="shared" ref="BG297" si="1012">AM297-AR297</f>
        <v>791693.11000000034</v>
      </c>
      <c r="BH297" s="13">
        <f t="shared" ref="BH297" si="1013">AN297-AS297</f>
        <v>1064548.3899999959</v>
      </c>
      <c r="BI297" s="13">
        <f t="shared" ref="BI297" si="1014">AO297-AT297</f>
        <v>-22803.849999997765</v>
      </c>
      <c r="BJ297" s="13">
        <f t="shared" ref="BJ297" si="1015">AP297-AU297</f>
        <v>1928055.2200000044</v>
      </c>
      <c r="BK297" s="13">
        <f t="shared" ref="BK297" si="1016">AQ297-AV297</f>
        <v>588595.05999999307</v>
      </c>
    </row>
    <row r="298" spans="1:63" x14ac:dyDescent="0.2">
      <c r="A298" s="15">
        <v>318</v>
      </c>
      <c r="B298" s="15">
        <v>1</v>
      </c>
      <c r="C298" s="15">
        <v>12</v>
      </c>
      <c r="D298" s="15">
        <v>3</v>
      </c>
      <c r="E298" s="15" t="s">
        <v>120</v>
      </c>
      <c r="F298" s="2" t="s">
        <v>202</v>
      </c>
      <c r="G298" s="2" t="s">
        <v>31</v>
      </c>
      <c r="H298" s="2" t="s">
        <v>31</v>
      </c>
      <c r="J298" s="3"/>
      <c r="K298" s="4"/>
      <c r="L298" s="4"/>
      <c r="M298" s="4"/>
      <c r="N298" s="4"/>
      <c r="P298" s="13">
        <v>0</v>
      </c>
      <c r="Q298" s="5"/>
    </row>
    <row r="299" spans="1:63" x14ac:dyDescent="0.2">
      <c r="A299" s="15">
        <v>319</v>
      </c>
      <c r="B299" s="15">
        <v>1</v>
      </c>
      <c r="C299" s="15">
        <v>12</v>
      </c>
      <c r="D299" s="15">
        <v>3</v>
      </c>
      <c r="E299" s="15" t="s">
        <v>120</v>
      </c>
      <c r="F299" s="2" t="s">
        <v>202</v>
      </c>
      <c r="G299" s="2" t="s">
        <v>31</v>
      </c>
      <c r="I299" s="2" t="s">
        <v>0</v>
      </c>
      <c r="J299" s="4">
        <v>48530579.24000001</v>
      </c>
      <c r="K299" s="4">
        <v>63007979.679999992</v>
      </c>
      <c r="L299" s="4">
        <v>67170988.359999985</v>
      </c>
      <c r="M299" s="4">
        <v>72067527.61999996</v>
      </c>
      <c r="N299" s="4">
        <v>77647478.090000004</v>
      </c>
      <c r="P299" s="13">
        <v>29116898.849999994</v>
      </c>
      <c r="Q299" s="5">
        <v>59.99701488417675</v>
      </c>
    </row>
    <row r="300" spans="1:63" x14ac:dyDescent="0.2">
      <c r="A300" s="15">
        <v>320</v>
      </c>
      <c r="B300" s="15">
        <v>1</v>
      </c>
      <c r="C300" s="15">
        <v>12</v>
      </c>
      <c r="D300" s="15">
        <v>3</v>
      </c>
      <c r="E300" s="15" t="s">
        <v>120</v>
      </c>
      <c r="F300" s="2" t="s">
        <v>202</v>
      </c>
      <c r="G300" s="2" t="s">
        <v>31</v>
      </c>
      <c r="I300" s="6" t="s">
        <v>98</v>
      </c>
      <c r="J300" s="7">
        <v>46771731.379999965</v>
      </c>
      <c r="K300" s="7">
        <v>62745326.940000057</v>
      </c>
      <c r="L300" s="7">
        <v>60943506.819999985</v>
      </c>
      <c r="M300" s="7">
        <v>70083803.290000021</v>
      </c>
      <c r="N300" s="7">
        <v>83139719.599999994</v>
      </c>
      <c r="P300" s="13">
        <v>36367988.220000029</v>
      </c>
      <c r="Q300" s="5">
        <v>77.756343729347861</v>
      </c>
    </row>
    <row r="301" spans="1:63" ht="12" thickBot="1" x14ac:dyDescent="0.25">
      <c r="A301" s="15">
        <v>321</v>
      </c>
      <c r="B301" s="15">
        <v>1</v>
      </c>
      <c r="C301" s="15">
        <v>12</v>
      </c>
      <c r="D301" s="15">
        <v>3</v>
      </c>
      <c r="E301" s="15" t="s">
        <v>120</v>
      </c>
      <c r="F301" s="2" t="s">
        <v>202</v>
      </c>
      <c r="G301" s="2" t="s">
        <v>31</v>
      </c>
      <c r="I301" s="8" t="s">
        <v>99</v>
      </c>
      <c r="J301" s="9">
        <v>1758847.8600000441</v>
      </c>
      <c r="K301" s="9">
        <v>262652.73999993503</v>
      </c>
      <c r="L301" s="9">
        <v>6227481.5399999991</v>
      </c>
      <c r="M301" s="9">
        <v>1983724.3299999386</v>
      </c>
      <c r="N301" s="9">
        <v>-5492241.5099999905</v>
      </c>
      <c r="P301" s="13">
        <v>-7251089.3700000346</v>
      </c>
      <c r="Q301" s="5">
        <v>-412.26359225861938</v>
      </c>
    </row>
    <row r="302" spans="1:63" x14ac:dyDescent="0.2">
      <c r="A302" s="15">
        <v>322</v>
      </c>
      <c r="B302" s="15">
        <v>1</v>
      </c>
      <c r="C302" s="15">
        <v>12</v>
      </c>
      <c r="D302" s="15">
        <v>3</v>
      </c>
      <c r="E302" s="15" t="s">
        <v>120</v>
      </c>
      <c r="F302" s="2" t="s">
        <v>202</v>
      </c>
      <c r="G302" s="2" t="s">
        <v>31</v>
      </c>
      <c r="I302" s="2" t="s">
        <v>100</v>
      </c>
      <c r="J302" s="4">
        <v>4254868.6499999575</v>
      </c>
      <c r="K302" s="4">
        <v>6013716.5100000016</v>
      </c>
      <c r="L302" s="4">
        <v>6276369.2500000009</v>
      </c>
      <c r="M302" s="4">
        <v>12503850.789999999</v>
      </c>
      <c r="N302" s="4">
        <v>14487575.119999997</v>
      </c>
      <c r="P302" s="13">
        <v>10232706.47000004</v>
      </c>
      <c r="Q302" s="5">
        <v>240.49406249004051</v>
      </c>
      <c r="R302" s="5">
        <v>9.0970946006488429</v>
      </c>
      <c r="S302" s="5">
        <v>17.425576114163366</v>
      </c>
    </row>
    <row r="303" spans="1:63" x14ac:dyDescent="0.2">
      <c r="A303" s="15">
        <v>323</v>
      </c>
      <c r="B303" s="15">
        <v>1</v>
      </c>
      <c r="C303" s="15">
        <v>12</v>
      </c>
      <c r="D303" s="15">
        <v>3</v>
      </c>
      <c r="E303" s="15" t="s">
        <v>120</v>
      </c>
      <c r="F303" s="2" t="s">
        <v>202</v>
      </c>
      <c r="G303" s="2" t="s">
        <v>31</v>
      </c>
      <c r="I303" s="6" t="s">
        <v>101</v>
      </c>
      <c r="J303" s="7">
        <v>6013716.5100000016</v>
      </c>
      <c r="K303" s="7">
        <v>6276369.2500000009</v>
      </c>
      <c r="L303" s="7">
        <v>12503850.789999999</v>
      </c>
      <c r="M303" s="7">
        <v>14487575.119999997</v>
      </c>
      <c r="N303" s="7">
        <v>8995333.6099999975</v>
      </c>
      <c r="P303" s="13">
        <v>2981617.0999999959</v>
      </c>
      <c r="Q303" s="5">
        <v>49.580273613529457</v>
      </c>
      <c r="R303" s="5">
        <v>12.857587975824911</v>
      </c>
      <c r="S303" s="5">
        <v>10.819538065894557</v>
      </c>
      <c r="U303" s="2">
        <v>47.8</v>
      </c>
      <c r="AA303" s="43">
        <v>29.116898849999995</v>
      </c>
      <c r="AB303" s="43">
        <v>36.367988220000029</v>
      </c>
      <c r="AC303" s="43">
        <v>10.232706470000039</v>
      </c>
      <c r="AD303" s="43">
        <v>2.9816170999999958</v>
      </c>
      <c r="AE303" s="5">
        <v>59.99701488417675</v>
      </c>
      <c r="AF303" s="5">
        <v>77.756343729347861</v>
      </c>
      <c r="AG303" s="5">
        <v>240.49406249004051</v>
      </c>
      <c r="AH303" s="5">
        <v>49.580273613529457</v>
      </c>
      <c r="AI303" s="5">
        <v>9.0970946006488429</v>
      </c>
      <c r="AJ303" s="5">
        <v>17.425576114163366</v>
      </c>
      <c r="AK303" s="5">
        <v>12.857587975824911</v>
      </c>
      <c r="AL303" s="5">
        <v>10.819538065894557</v>
      </c>
      <c r="AM303" s="13">
        <f t="shared" ref="AM303" si="1017">J299</f>
        <v>48530579.24000001</v>
      </c>
      <c r="AN303" s="13">
        <f t="shared" ref="AN303" si="1018">K299</f>
        <v>63007979.679999992</v>
      </c>
      <c r="AO303" s="13">
        <f t="shared" ref="AO303" si="1019">L299</f>
        <v>67170988.359999985</v>
      </c>
      <c r="AP303" s="13">
        <f t="shared" ref="AP303" si="1020">M299</f>
        <v>72067527.61999996</v>
      </c>
      <c r="AQ303" s="13">
        <f t="shared" ref="AQ303" si="1021">N299</f>
        <v>77647478.090000004</v>
      </c>
      <c r="AR303" s="13">
        <f t="shared" ref="AR303" si="1022">J300</f>
        <v>46771731.379999965</v>
      </c>
      <c r="AS303" s="13">
        <f t="shared" ref="AS303" si="1023">K300</f>
        <v>62745326.940000057</v>
      </c>
      <c r="AT303" s="13">
        <f t="shared" ref="AT303" si="1024">L300</f>
        <v>60943506.819999985</v>
      </c>
      <c r="AU303" s="13">
        <f t="shared" ref="AU303" si="1025">M300</f>
        <v>70083803.290000021</v>
      </c>
      <c r="AV303" s="13">
        <f t="shared" ref="AV303" si="1026">N300</f>
        <v>83139719.599999994</v>
      </c>
      <c r="AW303" s="13">
        <f t="shared" ref="AW303" si="1027">J302</f>
        <v>4254868.6499999575</v>
      </c>
      <c r="AX303" s="13">
        <f t="shared" ref="AX303" si="1028">K302</f>
        <v>6013716.5100000016</v>
      </c>
      <c r="AY303" s="13">
        <f t="shared" ref="AY303" si="1029">L302</f>
        <v>6276369.2500000009</v>
      </c>
      <c r="AZ303" s="13">
        <f t="shared" ref="AZ303" si="1030">M302</f>
        <v>12503850.789999999</v>
      </c>
      <c r="BA303" s="13">
        <f t="shared" ref="BA303" si="1031">N302</f>
        <v>14487575.119999997</v>
      </c>
      <c r="BB303" s="13">
        <f t="shared" ref="BB303" si="1032">J303</f>
        <v>6013716.5100000016</v>
      </c>
      <c r="BC303" s="13">
        <f t="shared" ref="BC303" si="1033">K303</f>
        <v>6276369.2500000009</v>
      </c>
      <c r="BD303" s="13">
        <f t="shared" ref="BD303" si="1034">L303</f>
        <v>12503850.789999999</v>
      </c>
      <c r="BE303" s="13">
        <f t="shared" ref="BE303" si="1035">M303</f>
        <v>14487575.119999997</v>
      </c>
      <c r="BF303" s="13">
        <f t="shared" ref="BF303" si="1036">N303</f>
        <v>8995333.6099999975</v>
      </c>
      <c r="BG303" s="13">
        <f t="shared" ref="BG303" si="1037">AM303-AR303</f>
        <v>1758847.8600000441</v>
      </c>
      <c r="BH303" s="13">
        <f t="shared" ref="BH303" si="1038">AN303-AS303</f>
        <v>262652.73999993503</v>
      </c>
      <c r="BI303" s="13">
        <f t="shared" ref="BI303" si="1039">AO303-AT303</f>
        <v>6227481.5399999991</v>
      </c>
      <c r="BJ303" s="13">
        <f t="shared" ref="BJ303" si="1040">AP303-AU303</f>
        <v>1983724.3299999386</v>
      </c>
      <c r="BK303" s="13">
        <f t="shared" ref="BK303" si="1041">AQ303-AV303</f>
        <v>-5492241.5099999905</v>
      </c>
    </row>
    <row r="304" spans="1:63" x14ac:dyDescent="0.2">
      <c r="A304" s="15">
        <v>325</v>
      </c>
      <c r="B304" s="15">
        <v>1</v>
      </c>
      <c r="C304" s="15">
        <v>12</v>
      </c>
      <c r="D304" s="15">
        <v>0</v>
      </c>
      <c r="E304" s="15" t="s">
        <v>120</v>
      </c>
      <c r="F304" s="2" t="s">
        <v>108</v>
      </c>
      <c r="P304" s="13">
        <v>0</v>
      </c>
      <c r="Q304" s="5"/>
    </row>
    <row r="305" spans="1:63" x14ac:dyDescent="0.2">
      <c r="A305" s="15">
        <v>326</v>
      </c>
      <c r="B305" s="15">
        <v>1</v>
      </c>
      <c r="C305" s="15">
        <v>12</v>
      </c>
      <c r="D305" s="15">
        <v>0</v>
      </c>
      <c r="E305" s="15" t="s">
        <v>120</v>
      </c>
      <c r="F305" s="2" t="s">
        <v>108</v>
      </c>
      <c r="I305" s="2" t="s">
        <v>0</v>
      </c>
      <c r="J305" s="4">
        <v>54769400.840000011</v>
      </c>
      <c r="K305" s="4">
        <v>74133120.439999998</v>
      </c>
      <c r="L305" s="4">
        <v>74674430.979999989</v>
      </c>
      <c r="M305" s="4">
        <v>85765679.599999964</v>
      </c>
      <c r="N305" s="4">
        <v>90795774.040000007</v>
      </c>
      <c r="P305" s="13">
        <v>36026373.199999996</v>
      </c>
      <c r="Q305" s="5">
        <v>65.778286136898316</v>
      </c>
    </row>
    <row r="306" spans="1:63" x14ac:dyDescent="0.2">
      <c r="A306" s="15">
        <v>327</v>
      </c>
      <c r="B306" s="15">
        <v>1</v>
      </c>
      <c r="C306" s="15">
        <v>12</v>
      </c>
      <c r="D306" s="15">
        <v>0</v>
      </c>
      <c r="E306" s="15" t="s">
        <v>120</v>
      </c>
      <c r="F306" s="2" t="s">
        <v>108</v>
      </c>
      <c r="I306" s="6" t="s">
        <v>98</v>
      </c>
      <c r="J306" s="7">
        <v>51744867.819999963</v>
      </c>
      <c r="K306" s="7">
        <v>74138032.300000072</v>
      </c>
      <c r="L306" s="7">
        <v>68271791.649999976</v>
      </c>
      <c r="M306" s="7">
        <v>80399278.840000018</v>
      </c>
      <c r="N306" s="7">
        <v>95363036.350000009</v>
      </c>
      <c r="P306" s="13">
        <v>43618168.530000046</v>
      </c>
      <c r="Q306" s="5">
        <v>84.294675718818127</v>
      </c>
    </row>
    <row r="307" spans="1:63" ht="12" thickBot="1" x14ac:dyDescent="0.25">
      <c r="A307" s="15">
        <v>328</v>
      </c>
      <c r="B307" s="15">
        <v>1</v>
      </c>
      <c r="C307" s="15">
        <v>12</v>
      </c>
      <c r="D307" s="15">
        <v>0</v>
      </c>
      <c r="E307" s="15" t="s">
        <v>120</v>
      </c>
      <c r="F307" s="2" t="s">
        <v>108</v>
      </c>
      <c r="I307" s="8" t="s">
        <v>99</v>
      </c>
      <c r="J307" s="9">
        <v>3024533.020000048</v>
      </c>
      <c r="K307" s="9">
        <v>-4911.8600000739098</v>
      </c>
      <c r="L307" s="9">
        <v>6402639.3300000131</v>
      </c>
      <c r="M307" s="9">
        <v>5366400.7599999458</v>
      </c>
      <c r="N307" s="9">
        <v>-4567262.3100000024</v>
      </c>
      <c r="P307" s="13">
        <v>-7591795.3300000504</v>
      </c>
      <c r="Q307" s="5">
        <v>-251.00718953301194</v>
      </c>
    </row>
    <row r="308" spans="1:63" x14ac:dyDescent="0.2">
      <c r="A308" s="15">
        <v>329</v>
      </c>
      <c r="B308" s="15">
        <v>1</v>
      </c>
      <c r="C308" s="15">
        <v>12</v>
      </c>
      <c r="D308" s="15">
        <v>0</v>
      </c>
      <c r="E308" s="15" t="s">
        <v>120</v>
      </c>
      <c r="F308" s="2" t="s">
        <v>108</v>
      </c>
      <c r="I308" s="2" t="s">
        <v>100</v>
      </c>
      <c r="J308" s="12">
        <v>6050766.2499999581</v>
      </c>
      <c r="K308" s="4">
        <v>9075299.270000007</v>
      </c>
      <c r="L308" s="4">
        <v>9070387.4099999331</v>
      </c>
      <c r="M308" s="4">
        <v>15473026.739999946</v>
      </c>
      <c r="N308" s="4">
        <v>20839427.499999892</v>
      </c>
      <c r="P308" s="13">
        <v>14788661.249999933</v>
      </c>
      <c r="Q308" s="5">
        <v>244.40972661933577</v>
      </c>
      <c r="R308" s="5">
        <v>11.693461602894018</v>
      </c>
      <c r="S308" s="5">
        <v>21.852730678074607</v>
      </c>
    </row>
    <row r="309" spans="1:63" x14ac:dyDescent="0.2">
      <c r="A309" s="15">
        <v>330</v>
      </c>
      <c r="B309" s="15">
        <v>1</v>
      </c>
      <c r="C309" s="15">
        <v>12</v>
      </c>
      <c r="D309" s="15">
        <v>0</v>
      </c>
      <c r="E309" s="15" t="s">
        <v>120</v>
      </c>
      <c r="F309" s="2" t="s">
        <v>108</v>
      </c>
      <c r="I309" s="6" t="s">
        <v>101</v>
      </c>
      <c r="J309" s="7">
        <v>9075299.270000007</v>
      </c>
      <c r="K309" s="7">
        <v>9070387.4099999331</v>
      </c>
      <c r="L309" s="7">
        <v>15473026.739999946</v>
      </c>
      <c r="M309" s="7">
        <v>20839427.499999892</v>
      </c>
      <c r="N309" s="7">
        <v>16272165.18999989</v>
      </c>
      <c r="P309" s="13">
        <v>7196865.9199998826</v>
      </c>
      <c r="Q309" s="5">
        <v>79.301692493936642</v>
      </c>
      <c r="R309" s="5">
        <v>17.538549526436906</v>
      </c>
      <c r="S309" s="5">
        <v>17.063388303071672</v>
      </c>
      <c r="AA309" s="43">
        <v>36.026373199999995</v>
      </c>
      <c r="AB309" s="43">
        <v>43.618168530000048</v>
      </c>
      <c r="AC309" s="43">
        <v>14.788661249999933</v>
      </c>
      <c r="AD309" s="43">
        <v>7.1968659199998823</v>
      </c>
      <c r="AE309" s="5">
        <v>65.778286136898316</v>
      </c>
      <c r="AF309" s="5">
        <v>84.294675718818127</v>
      </c>
      <c r="AG309" s="5">
        <v>244.40972661933577</v>
      </c>
      <c r="AH309" s="5">
        <v>79.301692493936642</v>
      </c>
      <c r="AI309" s="5">
        <v>11.693461602894018</v>
      </c>
      <c r="AJ309" s="5">
        <v>21.852730678074607</v>
      </c>
      <c r="AK309" s="5">
        <v>17.538549526436906</v>
      </c>
      <c r="AL309" s="5">
        <v>17.063388303071672</v>
      </c>
      <c r="AM309" s="13">
        <f t="shared" ref="AM309" si="1042">J305</f>
        <v>54769400.840000011</v>
      </c>
      <c r="AN309" s="13">
        <f t="shared" ref="AN309" si="1043">K305</f>
        <v>74133120.439999998</v>
      </c>
      <c r="AO309" s="13">
        <f t="shared" ref="AO309" si="1044">L305</f>
        <v>74674430.979999989</v>
      </c>
      <c r="AP309" s="13">
        <f t="shared" ref="AP309" si="1045">M305</f>
        <v>85765679.599999964</v>
      </c>
      <c r="AQ309" s="13">
        <f t="shared" ref="AQ309" si="1046">N305</f>
        <v>90795774.040000007</v>
      </c>
      <c r="AR309" s="13">
        <f t="shared" ref="AR309" si="1047">J306</f>
        <v>51744867.819999963</v>
      </c>
      <c r="AS309" s="13">
        <f t="shared" ref="AS309" si="1048">K306</f>
        <v>74138032.300000072</v>
      </c>
      <c r="AT309" s="13">
        <f t="shared" ref="AT309" si="1049">L306</f>
        <v>68271791.649999976</v>
      </c>
      <c r="AU309" s="13">
        <f t="shared" ref="AU309" si="1050">M306</f>
        <v>80399278.840000018</v>
      </c>
      <c r="AV309" s="13">
        <f t="shared" ref="AV309" si="1051">N306</f>
        <v>95363036.350000009</v>
      </c>
      <c r="AW309" s="13">
        <f t="shared" ref="AW309" si="1052">J308</f>
        <v>6050766.2499999581</v>
      </c>
      <c r="AX309" s="13">
        <f t="shared" ref="AX309" si="1053">K308</f>
        <v>9075299.270000007</v>
      </c>
      <c r="AY309" s="13">
        <f t="shared" ref="AY309" si="1054">L308</f>
        <v>9070387.4099999331</v>
      </c>
      <c r="AZ309" s="13">
        <f t="shared" ref="AZ309" si="1055">M308</f>
        <v>15473026.739999946</v>
      </c>
      <c r="BA309" s="13">
        <f t="shared" ref="BA309" si="1056">N308</f>
        <v>20839427.499999892</v>
      </c>
      <c r="BB309" s="13">
        <f t="shared" ref="BB309" si="1057">J309</f>
        <v>9075299.270000007</v>
      </c>
      <c r="BC309" s="13">
        <f t="shared" ref="BC309" si="1058">K309</f>
        <v>9070387.4099999331</v>
      </c>
      <c r="BD309" s="13">
        <f t="shared" ref="BD309" si="1059">L309</f>
        <v>15473026.739999946</v>
      </c>
      <c r="BE309" s="13">
        <f t="shared" ref="BE309" si="1060">M309</f>
        <v>20839427.499999892</v>
      </c>
      <c r="BF309" s="13">
        <f t="shared" ref="BF309" si="1061">N309</f>
        <v>16272165.18999989</v>
      </c>
      <c r="BG309" s="13">
        <f t="shared" ref="BG309" si="1062">AM309-AR309</f>
        <v>3024533.020000048</v>
      </c>
      <c r="BH309" s="13">
        <f t="shared" ref="BH309" si="1063">AN309-AS309</f>
        <v>-4911.8600000739098</v>
      </c>
      <c r="BI309" s="13">
        <f t="shared" ref="BI309" si="1064">AO309-AT309</f>
        <v>6402639.3300000131</v>
      </c>
      <c r="BJ309" s="13">
        <f t="shared" ref="BJ309" si="1065">AP309-AU309</f>
        <v>5366400.7599999458</v>
      </c>
      <c r="BK309" s="13">
        <f t="shared" ref="BK309" si="1066">AQ309-AV309</f>
        <v>-4567262.3100000024</v>
      </c>
    </row>
    <row r="310" spans="1:63" x14ac:dyDescent="0.2">
      <c r="A310" s="15">
        <v>332</v>
      </c>
      <c r="B310" s="15">
        <v>1</v>
      </c>
      <c r="C310" s="15">
        <v>0</v>
      </c>
      <c r="D310" s="15">
        <v>0</v>
      </c>
      <c r="E310" s="15" t="s">
        <v>120</v>
      </c>
      <c r="F310" s="2" t="s">
        <v>109</v>
      </c>
      <c r="P310" s="13">
        <v>0</v>
      </c>
      <c r="Q310" s="5"/>
    </row>
    <row r="311" spans="1:63" x14ac:dyDescent="0.2">
      <c r="A311" s="15">
        <v>333</v>
      </c>
      <c r="B311" s="15">
        <v>1</v>
      </c>
      <c r="C311" s="15">
        <v>0</v>
      </c>
      <c r="D311" s="15">
        <v>0</v>
      </c>
      <c r="E311" s="15" t="s">
        <v>120</v>
      </c>
      <c r="F311" s="2" t="s">
        <v>109</v>
      </c>
      <c r="I311" s="2" t="s">
        <v>0</v>
      </c>
      <c r="J311" s="4">
        <v>726462782.29000008</v>
      </c>
      <c r="K311" s="4">
        <v>788031681.73999989</v>
      </c>
      <c r="L311" s="4">
        <v>515945172.88999999</v>
      </c>
      <c r="M311" s="4">
        <v>519192429.82999992</v>
      </c>
      <c r="N311" s="4">
        <v>568246025.61000001</v>
      </c>
      <c r="P311" s="13">
        <v>-158216756.68000007</v>
      </c>
      <c r="Q311" s="5">
        <v>-21.77905882270522</v>
      </c>
    </row>
    <row r="312" spans="1:63" x14ac:dyDescent="0.2">
      <c r="A312" s="15">
        <v>334</v>
      </c>
      <c r="B312" s="15">
        <v>1</v>
      </c>
      <c r="C312" s="15">
        <v>0</v>
      </c>
      <c r="D312" s="15">
        <v>0</v>
      </c>
      <c r="E312" s="15" t="s">
        <v>120</v>
      </c>
      <c r="F312" s="2" t="s">
        <v>109</v>
      </c>
      <c r="I312" s="6" t="s">
        <v>98</v>
      </c>
      <c r="J312" s="7">
        <v>788522635.32000005</v>
      </c>
      <c r="K312" s="7">
        <v>833216180.9000001</v>
      </c>
      <c r="L312" s="7">
        <v>485516214.82999992</v>
      </c>
      <c r="M312" s="7">
        <v>512198248.47000003</v>
      </c>
      <c r="N312" s="7">
        <v>577925488.11000001</v>
      </c>
      <c r="P312" s="13">
        <v>-210597147.21000004</v>
      </c>
      <c r="Q312" s="5">
        <v>-26.707812531536913</v>
      </c>
    </row>
    <row r="313" spans="1:63" ht="12" thickBot="1" x14ac:dyDescent="0.25">
      <c r="A313" s="15">
        <v>335</v>
      </c>
      <c r="B313" s="15">
        <v>1</v>
      </c>
      <c r="C313" s="15">
        <v>0</v>
      </c>
      <c r="D313" s="15">
        <v>0</v>
      </c>
      <c r="E313" s="15" t="s">
        <v>120</v>
      </c>
      <c r="F313" s="2" t="s">
        <v>109</v>
      </c>
      <c r="I313" s="8" t="s">
        <v>99</v>
      </c>
      <c r="J313" s="9">
        <v>-62059853.029999971</v>
      </c>
      <c r="K313" s="9">
        <v>-45184499.160000205</v>
      </c>
      <c r="L313" s="9">
        <v>30428958.060000062</v>
      </c>
      <c r="M313" s="9">
        <v>6994181.3599998951</v>
      </c>
      <c r="N313" s="9">
        <v>-9679462.5</v>
      </c>
      <c r="P313" s="13">
        <v>52380390.529999971</v>
      </c>
      <c r="Q313" s="5">
        <v>-84.403020588332836</v>
      </c>
    </row>
    <row r="314" spans="1:63" x14ac:dyDescent="0.2">
      <c r="A314" s="15">
        <v>336</v>
      </c>
      <c r="B314" s="15">
        <v>1</v>
      </c>
      <c r="C314" s="15">
        <v>0</v>
      </c>
      <c r="D314" s="15">
        <v>0</v>
      </c>
      <c r="E314" s="15" t="s">
        <v>120</v>
      </c>
      <c r="F314" s="2" t="s">
        <v>109</v>
      </c>
      <c r="I314" s="2" t="s">
        <v>100</v>
      </c>
      <c r="J314" s="12">
        <v>274551465.09999996</v>
      </c>
      <c r="K314" s="4">
        <v>212491612.06999999</v>
      </c>
      <c r="L314" s="4">
        <v>167307112.90999979</v>
      </c>
      <c r="M314" s="4">
        <v>197736070.96999985</v>
      </c>
      <c r="N314" s="4">
        <v>204730252.32999974</v>
      </c>
      <c r="P314" s="13">
        <v>-69821212.770000219</v>
      </c>
      <c r="Q314" s="5">
        <v>-25.431010810512056</v>
      </c>
      <c r="R314" s="5">
        <v>34.81846338990394</v>
      </c>
      <c r="S314" s="5">
        <v>35.425025637739687</v>
      </c>
    </row>
    <row r="315" spans="1:63" x14ac:dyDescent="0.2">
      <c r="A315" s="15">
        <v>337</v>
      </c>
      <c r="B315" s="15">
        <v>1</v>
      </c>
      <c r="C315" s="15">
        <v>0</v>
      </c>
      <c r="D315" s="15">
        <v>0</v>
      </c>
      <c r="E315" s="15" t="s">
        <v>120</v>
      </c>
      <c r="F315" s="2" t="s">
        <v>109</v>
      </c>
      <c r="I315" s="6" t="s">
        <v>101</v>
      </c>
      <c r="J315" s="7">
        <v>212491612.06999999</v>
      </c>
      <c r="K315" s="7">
        <v>167307112.90999979</v>
      </c>
      <c r="L315" s="7">
        <v>197736070.96999985</v>
      </c>
      <c r="M315" s="7">
        <v>204730252.32999974</v>
      </c>
      <c r="N315" s="7">
        <v>195050789.82999974</v>
      </c>
      <c r="P315" s="13">
        <v>-17440822.240000248</v>
      </c>
      <c r="Q315" s="5">
        <v>-8.2077697421086064</v>
      </c>
      <c r="R315" s="5">
        <v>26.948067506491576</v>
      </c>
      <c r="S315" s="5">
        <v>33.750162234214272</v>
      </c>
      <c r="AA315" s="43">
        <v>-158.21675668000006</v>
      </c>
      <c r="AB315" s="43">
        <v>-210.59714721000003</v>
      </c>
      <c r="AC315" s="43">
        <v>-69.821212770000216</v>
      </c>
      <c r="AD315" s="43">
        <v>-17.440822240000248</v>
      </c>
      <c r="AE315" s="5">
        <v>-21.77905882270522</v>
      </c>
      <c r="AF315" s="5">
        <v>-26.707812531536913</v>
      </c>
      <c r="AG315" s="5">
        <v>-25.431010810512056</v>
      </c>
      <c r="AH315" s="5">
        <v>-8.2077697421086064</v>
      </c>
      <c r="AI315" s="5">
        <v>34.81846338990394</v>
      </c>
      <c r="AJ315" s="5">
        <v>35.425025637739687</v>
      </c>
      <c r="AK315" s="5">
        <v>26.948067506491576</v>
      </c>
      <c r="AL315" s="5">
        <v>33.750162234214272</v>
      </c>
      <c r="AM315" s="13">
        <f t="shared" ref="AM315" si="1067">J311</f>
        <v>726462782.29000008</v>
      </c>
      <c r="AN315" s="13">
        <f t="shared" ref="AN315" si="1068">K311</f>
        <v>788031681.73999989</v>
      </c>
      <c r="AO315" s="13">
        <f t="shared" ref="AO315" si="1069">L311</f>
        <v>515945172.88999999</v>
      </c>
      <c r="AP315" s="13">
        <f t="shared" ref="AP315" si="1070">M311</f>
        <v>519192429.82999992</v>
      </c>
      <c r="AQ315" s="13">
        <f t="shared" ref="AQ315" si="1071">N311</f>
        <v>568246025.61000001</v>
      </c>
      <c r="AR315" s="13">
        <f t="shared" ref="AR315" si="1072">J312</f>
        <v>788522635.32000005</v>
      </c>
      <c r="AS315" s="13">
        <f t="shared" ref="AS315" si="1073">K312</f>
        <v>833216180.9000001</v>
      </c>
      <c r="AT315" s="13">
        <f t="shared" ref="AT315" si="1074">L312</f>
        <v>485516214.82999992</v>
      </c>
      <c r="AU315" s="13">
        <f t="shared" ref="AU315" si="1075">M312</f>
        <v>512198248.47000003</v>
      </c>
      <c r="AV315" s="13">
        <f t="shared" ref="AV315" si="1076">N312</f>
        <v>577925488.11000001</v>
      </c>
      <c r="AW315" s="13">
        <f t="shared" ref="AW315" si="1077">J314</f>
        <v>274551465.09999996</v>
      </c>
      <c r="AX315" s="13">
        <f t="shared" ref="AX315" si="1078">K314</f>
        <v>212491612.06999999</v>
      </c>
      <c r="AY315" s="13">
        <f t="shared" ref="AY315" si="1079">L314</f>
        <v>167307112.90999979</v>
      </c>
      <c r="AZ315" s="13">
        <f t="shared" ref="AZ315" si="1080">M314</f>
        <v>197736070.96999985</v>
      </c>
      <c r="BA315" s="13">
        <f t="shared" ref="BA315" si="1081">N314</f>
        <v>204730252.32999974</v>
      </c>
      <c r="BB315" s="13">
        <f t="shared" ref="BB315" si="1082">J315</f>
        <v>212491612.06999999</v>
      </c>
      <c r="BC315" s="13">
        <f t="shared" ref="BC315" si="1083">K315</f>
        <v>167307112.90999979</v>
      </c>
      <c r="BD315" s="13">
        <f t="shared" ref="BD315" si="1084">L315</f>
        <v>197736070.96999985</v>
      </c>
      <c r="BE315" s="13">
        <f t="shared" ref="BE315" si="1085">M315</f>
        <v>204730252.32999974</v>
      </c>
      <c r="BF315" s="13">
        <f t="shared" ref="BF315" si="1086">N315</f>
        <v>195050789.82999974</v>
      </c>
      <c r="BG315" s="13">
        <f t="shared" ref="BG315" si="1087">AM315-AR315</f>
        <v>-62059853.029999971</v>
      </c>
      <c r="BH315" s="13">
        <f t="shared" ref="BH315" si="1088">AN315-AS315</f>
        <v>-45184499.160000205</v>
      </c>
      <c r="BI315" s="13">
        <f t="shared" ref="BI315" si="1089">AO315-AT315</f>
        <v>30428958.060000062</v>
      </c>
      <c r="BJ315" s="13">
        <f t="shared" ref="BJ315" si="1090">AP315-AU315</f>
        <v>6994181.3599998951</v>
      </c>
      <c r="BK315" s="13">
        <f t="shared" ref="BK315" si="1091">AQ315-AV315</f>
        <v>-9679462.5</v>
      </c>
    </row>
    <row r="316" spans="1:63" x14ac:dyDescent="0.2">
      <c r="A316" s="15">
        <v>342</v>
      </c>
      <c r="B316" s="15">
        <v>2</v>
      </c>
      <c r="C316" s="15">
        <v>1</v>
      </c>
      <c r="D316" s="15">
        <v>1</v>
      </c>
      <c r="E316" s="15" t="s">
        <v>122</v>
      </c>
      <c r="F316" s="2" t="s">
        <v>87</v>
      </c>
      <c r="G316" s="2" t="s">
        <v>14</v>
      </c>
      <c r="H316" s="2" t="s">
        <v>14</v>
      </c>
      <c r="J316" s="4"/>
      <c r="K316" s="4"/>
      <c r="L316" s="4"/>
      <c r="M316" s="4"/>
      <c r="N316" s="4"/>
      <c r="P316" s="13">
        <v>0</v>
      </c>
      <c r="Q316" s="5"/>
    </row>
    <row r="317" spans="1:63" x14ac:dyDescent="0.2">
      <c r="A317" s="15">
        <v>343</v>
      </c>
      <c r="B317" s="15">
        <v>2</v>
      </c>
      <c r="C317" s="15">
        <v>1</v>
      </c>
      <c r="D317" s="15">
        <v>1</v>
      </c>
      <c r="E317" s="15" t="s">
        <v>122</v>
      </c>
      <c r="F317" s="2" t="s">
        <v>87</v>
      </c>
      <c r="G317" s="2" t="s">
        <v>14</v>
      </c>
      <c r="I317" s="2" t="s">
        <v>0</v>
      </c>
      <c r="J317" s="4">
        <v>57642453.93</v>
      </c>
      <c r="K317" s="4">
        <v>69511521.510000005</v>
      </c>
      <c r="L317" s="4">
        <v>261443148.44000003</v>
      </c>
      <c r="M317" s="4">
        <v>338876162.03000003</v>
      </c>
      <c r="N317" s="4">
        <v>378099496.76999992</v>
      </c>
      <c r="P317" s="13">
        <v>320457042.83999991</v>
      </c>
      <c r="Q317" s="5">
        <v>555.9392791104234</v>
      </c>
    </row>
    <row r="318" spans="1:63" x14ac:dyDescent="0.2">
      <c r="A318" s="15">
        <v>344</v>
      </c>
      <c r="B318" s="15">
        <v>2</v>
      </c>
      <c r="C318" s="15">
        <v>1</v>
      </c>
      <c r="D318" s="15">
        <v>1</v>
      </c>
      <c r="E318" s="15" t="s">
        <v>122</v>
      </c>
      <c r="F318" s="2" t="s">
        <v>87</v>
      </c>
      <c r="G318" s="2" t="s">
        <v>14</v>
      </c>
      <c r="I318" s="6" t="s">
        <v>98</v>
      </c>
      <c r="J318" s="7">
        <v>9016733.1500000004</v>
      </c>
      <c r="K318" s="7">
        <v>20092021.690000001</v>
      </c>
      <c r="L318" s="7">
        <v>264320024.81999993</v>
      </c>
      <c r="M318" s="7">
        <v>331650871.16000003</v>
      </c>
      <c r="N318" s="7">
        <v>375842631</v>
      </c>
      <c r="P318" s="13">
        <v>366825897.85000002</v>
      </c>
      <c r="Q318" s="5">
        <v>4068.2794061616428</v>
      </c>
    </row>
    <row r="319" spans="1:63" ht="12" thickBot="1" x14ac:dyDescent="0.25">
      <c r="A319" s="15">
        <v>345</v>
      </c>
      <c r="B319" s="15">
        <v>2</v>
      </c>
      <c r="C319" s="15">
        <v>1</v>
      </c>
      <c r="D319" s="15">
        <v>1</v>
      </c>
      <c r="E319" s="15" t="s">
        <v>122</v>
      </c>
      <c r="F319" s="2" t="s">
        <v>87</v>
      </c>
      <c r="G319" s="2" t="s">
        <v>14</v>
      </c>
      <c r="I319" s="8" t="s">
        <v>99</v>
      </c>
      <c r="J319" s="9">
        <v>48625720.780000001</v>
      </c>
      <c r="K319" s="9">
        <v>49419499.820000008</v>
      </c>
      <c r="L319" s="9">
        <v>-2876876.3799999058</v>
      </c>
      <c r="M319" s="9">
        <v>7225290.8700000048</v>
      </c>
      <c r="N319" s="9">
        <v>2256865.7699999213</v>
      </c>
      <c r="P319" s="13">
        <v>-46368855.01000008</v>
      </c>
      <c r="Q319" s="5">
        <v>-95.35869960630346</v>
      </c>
    </row>
    <row r="320" spans="1:63" x14ac:dyDescent="0.2">
      <c r="A320" s="15">
        <v>346</v>
      </c>
      <c r="B320" s="15">
        <v>2</v>
      </c>
      <c r="C320" s="15">
        <v>1</v>
      </c>
      <c r="D320" s="15">
        <v>1</v>
      </c>
      <c r="E320" s="15" t="s">
        <v>122</v>
      </c>
      <c r="F320" s="2" t="s">
        <v>87</v>
      </c>
      <c r="G320" s="2" t="s">
        <v>14</v>
      </c>
      <c r="I320" s="2" t="s">
        <v>100</v>
      </c>
      <c r="J320" s="4">
        <v>-78423744.25</v>
      </c>
      <c r="K320" s="4">
        <v>-29798023.469999999</v>
      </c>
      <c r="L320" s="4">
        <v>19621476.740000002</v>
      </c>
      <c r="M320" s="4">
        <v>16744600.129999999</v>
      </c>
      <c r="N320" s="4">
        <v>23969890.68</v>
      </c>
      <c r="P320" s="13">
        <v>102393634.93000001</v>
      </c>
      <c r="Q320" s="5">
        <v>-130.56458335321065</v>
      </c>
      <c r="R320" s="5">
        <v>-869.75784849527236</v>
      </c>
      <c r="S320" s="5">
        <v>6.3776401884543006</v>
      </c>
    </row>
    <row r="321" spans="1:63" x14ac:dyDescent="0.2">
      <c r="A321" s="15">
        <v>347</v>
      </c>
      <c r="B321" s="15">
        <v>2</v>
      </c>
      <c r="C321" s="15">
        <v>1</v>
      </c>
      <c r="D321" s="15">
        <v>1</v>
      </c>
      <c r="E321" s="15" t="s">
        <v>122</v>
      </c>
      <c r="F321" s="2" t="s">
        <v>87</v>
      </c>
      <c r="G321" s="2" t="s">
        <v>14</v>
      </c>
      <c r="I321" s="6" t="s">
        <v>101</v>
      </c>
      <c r="J321" s="7">
        <v>-29798023.469999999</v>
      </c>
      <c r="K321" s="7">
        <v>19621476.740000002</v>
      </c>
      <c r="L321" s="7">
        <v>16744600.129999999</v>
      </c>
      <c r="M321" s="7">
        <v>23969890.68</v>
      </c>
      <c r="N321" s="7">
        <v>26226756.449999999</v>
      </c>
      <c r="P321" s="13">
        <v>56024779.920000002</v>
      </c>
      <c r="Q321" s="5">
        <v>-188.01508756580625</v>
      </c>
      <c r="R321" s="5">
        <v>-330.47471821875973</v>
      </c>
      <c r="S321" s="5">
        <v>6.9781217687357024</v>
      </c>
      <c r="AA321" s="43">
        <v>320.45704283999993</v>
      </c>
      <c r="AB321" s="43">
        <v>366.82589785000005</v>
      </c>
      <c r="AC321" s="43">
        <v>102.39363493</v>
      </c>
      <c r="AD321" s="43">
        <v>56.02477992</v>
      </c>
      <c r="AE321" s="5">
        <v>555.9392791104234</v>
      </c>
      <c r="AF321" s="5">
        <v>4068.2794061616428</v>
      </c>
      <c r="AG321" s="5">
        <v>-130.56458335321065</v>
      </c>
      <c r="AH321" s="5">
        <v>-188.01508756580625</v>
      </c>
      <c r="AI321" s="5">
        <v>-869.75784849527236</v>
      </c>
      <c r="AJ321" s="5">
        <v>6.3776401884543006</v>
      </c>
      <c r="AK321" s="5">
        <v>-330.47471821875973</v>
      </c>
      <c r="AL321" s="5">
        <v>6.9781217687357024</v>
      </c>
      <c r="AM321" s="13">
        <f t="shared" ref="AM321" si="1092">J317</f>
        <v>57642453.93</v>
      </c>
      <c r="AN321" s="13">
        <f t="shared" ref="AN321" si="1093">K317</f>
        <v>69511521.510000005</v>
      </c>
      <c r="AO321" s="13">
        <f t="shared" ref="AO321" si="1094">L317</f>
        <v>261443148.44000003</v>
      </c>
      <c r="AP321" s="13">
        <f t="shared" ref="AP321" si="1095">M317</f>
        <v>338876162.03000003</v>
      </c>
      <c r="AQ321" s="13">
        <f t="shared" ref="AQ321" si="1096">N317</f>
        <v>378099496.76999992</v>
      </c>
      <c r="AR321" s="13">
        <f t="shared" ref="AR321" si="1097">J318</f>
        <v>9016733.1500000004</v>
      </c>
      <c r="AS321" s="13">
        <f t="shared" ref="AS321" si="1098">K318</f>
        <v>20092021.690000001</v>
      </c>
      <c r="AT321" s="13">
        <f t="shared" ref="AT321" si="1099">L318</f>
        <v>264320024.81999993</v>
      </c>
      <c r="AU321" s="13">
        <f t="shared" ref="AU321" si="1100">M318</f>
        <v>331650871.16000003</v>
      </c>
      <c r="AV321" s="13">
        <f t="shared" ref="AV321" si="1101">N318</f>
        <v>375842631</v>
      </c>
      <c r="AW321" s="13">
        <f t="shared" ref="AW321" si="1102">J320</f>
        <v>-78423744.25</v>
      </c>
      <c r="AX321" s="13">
        <f t="shared" ref="AX321" si="1103">K320</f>
        <v>-29798023.469999999</v>
      </c>
      <c r="AY321" s="13">
        <f t="shared" ref="AY321" si="1104">L320</f>
        <v>19621476.740000002</v>
      </c>
      <c r="AZ321" s="13">
        <f t="shared" ref="AZ321" si="1105">M320</f>
        <v>16744600.129999999</v>
      </c>
      <c r="BA321" s="13">
        <f t="shared" ref="BA321" si="1106">N320</f>
        <v>23969890.68</v>
      </c>
      <c r="BB321" s="13">
        <f t="shared" ref="BB321" si="1107">J321</f>
        <v>-29798023.469999999</v>
      </c>
      <c r="BC321" s="13">
        <f t="shared" ref="BC321" si="1108">K321</f>
        <v>19621476.740000002</v>
      </c>
      <c r="BD321" s="13">
        <f t="shared" ref="BD321" si="1109">L321</f>
        <v>16744600.129999999</v>
      </c>
      <c r="BE321" s="13">
        <f t="shared" ref="BE321" si="1110">M321</f>
        <v>23969890.68</v>
      </c>
      <c r="BF321" s="13">
        <f t="shared" ref="BF321" si="1111">N321</f>
        <v>26226756.449999999</v>
      </c>
      <c r="BG321" s="13">
        <f t="shared" ref="BG321" si="1112">AM321-AR321</f>
        <v>48625720.780000001</v>
      </c>
      <c r="BH321" s="13">
        <f t="shared" ref="BH321" si="1113">AN321-AS321</f>
        <v>49419499.820000008</v>
      </c>
      <c r="BI321" s="13">
        <f t="shared" ref="BI321" si="1114">AO321-AT321</f>
        <v>-2876876.3799999058</v>
      </c>
      <c r="BJ321" s="13">
        <f t="shared" ref="BJ321" si="1115">AP321-AU321</f>
        <v>7225290.8700000048</v>
      </c>
      <c r="BK321" s="13">
        <f t="shared" ref="BK321" si="1116">AQ321-AV321</f>
        <v>2256865.7699999213</v>
      </c>
    </row>
    <row r="322" spans="1:63" x14ac:dyDescent="0.2">
      <c r="A322" s="15">
        <v>349</v>
      </c>
      <c r="B322" s="15">
        <v>2</v>
      </c>
      <c r="C322" s="15">
        <v>1</v>
      </c>
      <c r="D322" s="15">
        <v>2</v>
      </c>
      <c r="E322" s="15" t="s">
        <v>122</v>
      </c>
      <c r="F322" s="2" t="s">
        <v>29</v>
      </c>
      <c r="G322" s="2" t="s">
        <v>4</v>
      </c>
      <c r="H322" s="2" t="s">
        <v>4</v>
      </c>
      <c r="J322" s="3"/>
      <c r="K322" s="3"/>
      <c r="L322" s="3"/>
      <c r="M322" s="3"/>
      <c r="N322" s="3"/>
      <c r="P322" s="13">
        <v>0</v>
      </c>
      <c r="Q322" s="5"/>
    </row>
    <row r="323" spans="1:63" x14ac:dyDescent="0.2">
      <c r="A323" s="15">
        <v>350</v>
      </c>
      <c r="B323" s="15">
        <v>2</v>
      </c>
      <c r="C323" s="15">
        <v>1</v>
      </c>
      <c r="D323" s="15">
        <v>2</v>
      </c>
      <c r="E323" s="15" t="s">
        <v>122</v>
      </c>
      <c r="F323" s="2" t="s">
        <v>29</v>
      </c>
      <c r="G323" s="2" t="s">
        <v>4</v>
      </c>
      <c r="I323" s="2" t="s">
        <v>0</v>
      </c>
      <c r="J323" s="4">
        <v>528965885.06999975</v>
      </c>
      <c r="K323" s="4">
        <v>630171498.37</v>
      </c>
      <c r="L323" s="4">
        <v>604615096.52000022</v>
      </c>
      <c r="M323" s="4">
        <v>693547407.54000008</v>
      </c>
      <c r="N323" s="4">
        <v>712933599.67999995</v>
      </c>
      <c r="P323" s="13">
        <v>183967714.61000019</v>
      </c>
      <c r="Q323" s="5">
        <v>34.778748460433363</v>
      </c>
    </row>
    <row r="324" spans="1:63" x14ac:dyDescent="0.2">
      <c r="A324" s="15">
        <v>351</v>
      </c>
      <c r="B324" s="15">
        <v>2</v>
      </c>
      <c r="C324" s="15">
        <v>1</v>
      </c>
      <c r="D324" s="15">
        <v>2</v>
      </c>
      <c r="E324" s="15" t="s">
        <v>122</v>
      </c>
      <c r="F324" s="2" t="s">
        <v>29</v>
      </c>
      <c r="G324" s="2" t="s">
        <v>4</v>
      </c>
      <c r="I324" s="6" t="s">
        <v>98</v>
      </c>
      <c r="J324" s="7">
        <v>584378954.63</v>
      </c>
      <c r="K324" s="7">
        <v>694279589.76000011</v>
      </c>
      <c r="L324" s="7">
        <v>528926904.29000002</v>
      </c>
      <c r="M324" s="7">
        <v>737508353.38</v>
      </c>
      <c r="N324" s="7">
        <v>778279095.76000059</v>
      </c>
      <c r="P324" s="13">
        <v>193900141.13000059</v>
      </c>
      <c r="Q324" s="5">
        <v>33.180548271586652</v>
      </c>
    </row>
    <row r="325" spans="1:63" ht="12" thickBot="1" x14ac:dyDescent="0.25">
      <c r="A325" s="15">
        <v>352</v>
      </c>
      <c r="B325" s="15">
        <v>2</v>
      </c>
      <c r="C325" s="15">
        <v>1</v>
      </c>
      <c r="D325" s="15">
        <v>2</v>
      </c>
      <c r="E325" s="15" t="s">
        <v>122</v>
      </c>
      <c r="F325" s="2" t="s">
        <v>29</v>
      </c>
      <c r="G325" s="2" t="s">
        <v>4</v>
      </c>
      <c r="I325" s="8" t="s">
        <v>99</v>
      </c>
      <c r="J325" s="9">
        <v>-55413069.560000241</v>
      </c>
      <c r="K325" s="9">
        <v>-64108091.390000105</v>
      </c>
      <c r="L325" s="9">
        <v>75688192.230000198</v>
      </c>
      <c r="M325" s="9">
        <v>-43960945.839999914</v>
      </c>
      <c r="N325" s="9">
        <v>-65345496.080000639</v>
      </c>
      <c r="O325" s="2" t="s">
        <v>110</v>
      </c>
      <c r="P325" s="13">
        <v>-9932426.5200003982</v>
      </c>
      <c r="Q325" s="5">
        <v>17.924339147546675</v>
      </c>
    </row>
    <row r="326" spans="1:63" x14ac:dyDescent="0.2">
      <c r="A326" s="15">
        <v>353</v>
      </c>
      <c r="B326" s="15">
        <v>2</v>
      </c>
      <c r="C326" s="15">
        <v>1</v>
      </c>
      <c r="D326" s="15">
        <v>2</v>
      </c>
      <c r="E326" s="15" t="s">
        <v>122</v>
      </c>
      <c r="F326" s="2" t="s">
        <v>29</v>
      </c>
      <c r="G326" s="2" t="s">
        <v>4</v>
      </c>
      <c r="I326" s="2" t="s">
        <v>100</v>
      </c>
      <c r="J326" s="4">
        <v>121314266.27000022</v>
      </c>
      <c r="K326" s="4">
        <v>65901196.709999979</v>
      </c>
      <c r="L326" s="4">
        <v>1793105.6799999997</v>
      </c>
      <c r="M326" s="4">
        <v>77481297.76000002</v>
      </c>
      <c r="N326" s="4">
        <v>33520351.820000008</v>
      </c>
      <c r="P326" s="13">
        <v>-87793914.450000212</v>
      </c>
      <c r="Q326" s="5">
        <v>-72.368994306575416</v>
      </c>
      <c r="R326" s="5">
        <v>20.75952005267035</v>
      </c>
      <c r="S326" s="5">
        <v>4.3069834462490482</v>
      </c>
    </row>
    <row r="327" spans="1:63" x14ac:dyDescent="0.2">
      <c r="A327" s="15">
        <v>354</v>
      </c>
      <c r="B327" s="15">
        <v>2</v>
      </c>
      <c r="C327" s="15">
        <v>1</v>
      </c>
      <c r="D327" s="15">
        <v>2</v>
      </c>
      <c r="E327" s="15" t="s">
        <v>122</v>
      </c>
      <c r="F327" s="2" t="s">
        <v>29</v>
      </c>
      <c r="G327" s="2" t="s">
        <v>4</v>
      </c>
      <c r="I327" s="6" t="s">
        <v>101</v>
      </c>
      <c r="J327" s="7">
        <v>65901196.709999979</v>
      </c>
      <c r="K327" s="7">
        <v>1793105.6799999997</v>
      </c>
      <c r="L327" s="7">
        <v>77481297.76000002</v>
      </c>
      <c r="M327" s="7">
        <v>33520351.820000008</v>
      </c>
      <c r="N327" s="7">
        <v>-31825144.260000046</v>
      </c>
      <c r="P327" s="13">
        <v>-97726340.970000029</v>
      </c>
      <c r="Q327" s="5">
        <v>-148.29220992760946</v>
      </c>
      <c r="R327" s="5">
        <v>11.277133816655901</v>
      </c>
      <c r="S327" s="5">
        <v>-4.0891685814742766</v>
      </c>
      <c r="AA327" s="43">
        <v>183.9677146100002</v>
      </c>
      <c r="AB327" s="43">
        <v>193.90014113000061</v>
      </c>
      <c r="AC327" s="43">
        <v>-87.793914450000216</v>
      </c>
      <c r="AD327" s="43">
        <v>-97.726340970000024</v>
      </c>
      <c r="AE327" s="5">
        <v>34.778748460433363</v>
      </c>
      <c r="AF327" s="5">
        <v>33.180548271586652</v>
      </c>
      <c r="AG327" s="5">
        <v>-72.368994306575416</v>
      </c>
      <c r="AH327" s="5">
        <v>-148.29220992760946</v>
      </c>
      <c r="AI327" s="5">
        <v>20.75952005267035</v>
      </c>
      <c r="AJ327" s="5">
        <v>4.3069834462490482</v>
      </c>
      <c r="AK327" s="5">
        <v>11.277133816655901</v>
      </c>
      <c r="AL327" s="5">
        <v>-4.0891685814742766</v>
      </c>
      <c r="AM327" s="13">
        <f t="shared" ref="AM327" si="1117">J323</f>
        <v>528965885.06999975</v>
      </c>
      <c r="AN327" s="13">
        <f t="shared" ref="AN327" si="1118">K323</f>
        <v>630171498.37</v>
      </c>
      <c r="AO327" s="13">
        <f t="shared" ref="AO327" si="1119">L323</f>
        <v>604615096.52000022</v>
      </c>
      <c r="AP327" s="13">
        <f t="shared" ref="AP327" si="1120">M323</f>
        <v>693547407.54000008</v>
      </c>
      <c r="AQ327" s="13">
        <f t="shared" ref="AQ327" si="1121">N323</f>
        <v>712933599.67999995</v>
      </c>
      <c r="AR327" s="13">
        <f t="shared" ref="AR327" si="1122">J324</f>
        <v>584378954.63</v>
      </c>
      <c r="AS327" s="13">
        <f t="shared" ref="AS327" si="1123">K324</f>
        <v>694279589.76000011</v>
      </c>
      <c r="AT327" s="13">
        <f t="shared" ref="AT327" si="1124">L324</f>
        <v>528926904.29000002</v>
      </c>
      <c r="AU327" s="13">
        <f t="shared" ref="AU327" si="1125">M324</f>
        <v>737508353.38</v>
      </c>
      <c r="AV327" s="13">
        <f t="shared" ref="AV327" si="1126">N324</f>
        <v>778279095.76000059</v>
      </c>
      <c r="AW327" s="13">
        <f t="shared" ref="AW327" si="1127">J326</f>
        <v>121314266.27000022</v>
      </c>
      <c r="AX327" s="13">
        <f t="shared" ref="AX327" si="1128">K326</f>
        <v>65901196.709999979</v>
      </c>
      <c r="AY327" s="13">
        <f t="shared" ref="AY327" si="1129">L326</f>
        <v>1793105.6799999997</v>
      </c>
      <c r="AZ327" s="13">
        <f t="shared" ref="AZ327" si="1130">M326</f>
        <v>77481297.76000002</v>
      </c>
      <c r="BA327" s="13">
        <f t="shared" ref="BA327" si="1131">N326</f>
        <v>33520351.820000008</v>
      </c>
      <c r="BB327" s="13">
        <f t="shared" ref="BB327" si="1132">J327</f>
        <v>65901196.709999979</v>
      </c>
      <c r="BC327" s="13">
        <f t="shared" ref="BC327" si="1133">K327</f>
        <v>1793105.6799999997</v>
      </c>
      <c r="BD327" s="13">
        <f t="shared" ref="BD327" si="1134">L327</f>
        <v>77481297.76000002</v>
      </c>
      <c r="BE327" s="13">
        <f t="shared" ref="BE327" si="1135">M327</f>
        <v>33520351.820000008</v>
      </c>
      <c r="BF327" s="13">
        <f t="shared" ref="BF327" si="1136">N327</f>
        <v>-31825144.260000046</v>
      </c>
      <c r="BG327" s="13">
        <f t="shared" ref="BG327" si="1137">AM327-AR327</f>
        <v>-55413069.560000241</v>
      </c>
      <c r="BH327" s="13">
        <f t="shared" ref="BH327" si="1138">AN327-AS327</f>
        <v>-64108091.390000105</v>
      </c>
      <c r="BI327" s="13">
        <f t="shared" ref="BI327" si="1139">AO327-AT327</f>
        <v>75688192.230000198</v>
      </c>
      <c r="BJ327" s="13">
        <f t="shared" ref="BJ327" si="1140">AP327-AU327</f>
        <v>-43960945.839999914</v>
      </c>
      <c r="BK327" s="13">
        <f t="shared" ref="BK327" si="1141">AQ327-AV327</f>
        <v>-65345496.080000639</v>
      </c>
    </row>
    <row r="328" spans="1:63" x14ac:dyDescent="0.2">
      <c r="A328" s="15">
        <v>356</v>
      </c>
      <c r="B328" s="15">
        <v>2</v>
      </c>
      <c r="C328" s="15">
        <v>1</v>
      </c>
      <c r="D328" s="15">
        <v>3</v>
      </c>
      <c r="E328" s="15" t="s">
        <v>122</v>
      </c>
      <c r="F328" s="2" t="s">
        <v>201</v>
      </c>
      <c r="G328" s="2" t="s">
        <v>80</v>
      </c>
      <c r="H328" s="2" t="s">
        <v>80</v>
      </c>
      <c r="J328" s="3"/>
      <c r="K328" s="3"/>
      <c r="L328" s="3"/>
      <c r="M328" s="3"/>
      <c r="N328" s="3"/>
      <c r="P328" s="13">
        <v>0</v>
      </c>
      <c r="Q328" s="5"/>
    </row>
    <row r="329" spans="1:63" x14ac:dyDescent="0.2">
      <c r="A329" s="15">
        <v>357</v>
      </c>
      <c r="B329" s="15">
        <v>2</v>
      </c>
      <c r="C329" s="15">
        <v>1</v>
      </c>
      <c r="D329" s="15">
        <v>3</v>
      </c>
      <c r="E329" s="15" t="s">
        <v>122</v>
      </c>
      <c r="F329" s="2" t="s">
        <v>201</v>
      </c>
      <c r="G329" s="2" t="s">
        <v>80</v>
      </c>
      <c r="I329" s="2" t="s">
        <v>0</v>
      </c>
      <c r="J329" s="4">
        <v>17130319.630000003</v>
      </c>
      <c r="K329" s="4">
        <v>20366619.760000002</v>
      </c>
      <c r="L329" s="4">
        <v>22749973.089999996</v>
      </c>
      <c r="M329" s="4">
        <v>23825558.750000004</v>
      </c>
      <c r="N329" s="4">
        <v>26918425.460000001</v>
      </c>
      <c r="P329" s="13">
        <v>9788105.8299999982</v>
      </c>
      <c r="Q329" s="5">
        <v>57.139072950269274</v>
      </c>
    </row>
    <row r="330" spans="1:63" x14ac:dyDescent="0.2">
      <c r="A330" s="15">
        <v>358</v>
      </c>
      <c r="B330" s="15">
        <v>2</v>
      </c>
      <c r="C330" s="15">
        <v>1</v>
      </c>
      <c r="D330" s="15">
        <v>3</v>
      </c>
      <c r="E330" s="15" t="s">
        <v>122</v>
      </c>
      <c r="F330" s="2" t="s">
        <v>201</v>
      </c>
      <c r="G330" s="2" t="s">
        <v>80</v>
      </c>
      <c r="I330" s="6" t="s">
        <v>98</v>
      </c>
      <c r="J330" s="7">
        <v>20599020.600000001</v>
      </c>
      <c r="K330" s="7">
        <v>22369523.490000006</v>
      </c>
      <c r="L330" s="7">
        <v>22680235.079999998</v>
      </c>
      <c r="M330" s="7">
        <v>21339428.699999999</v>
      </c>
      <c r="N330" s="7">
        <v>26391244.459999997</v>
      </c>
      <c r="P330" s="13">
        <v>5792223.8599999957</v>
      </c>
      <c r="Q330" s="5">
        <v>28.118928430995371</v>
      </c>
    </row>
    <row r="331" spans="1:63" ht="12" thickBot="1" x14ac:dyDescent="0.25">
      <c r="A331" s="15">
        <v>359</v>
      </c>
      <c r="B331" s="15">
        <v>2</v>
      </c>
      <c r="C331" s="15">
        <v>1</v>
      </c>
      <c r="D331" s="15">
        <v>3</v>
      </c>
      <c r="E331" s="15" t="s">
        <v>122</v>
      </c>
      <c r="F331" s="2" t="s">
        <v>201</v>
      </c>
      <c r="G331" s="2" t="s">
        <v>80</v>
      </c>
      <c r="I331" s="8" t="s">
        <v>99</v>
      </c>
      <c r="J331" s="9">
        <v>-3468700.9699999988</v>
      </c>
      <c r="K331" s="9">
        <v>-2002903.7300000042</v>
      </c>
      <c r="L331" s="9">
        <v>69738.009999997914</v>
      </c>
      <c r="M331" s="9">
        <v>2486130.0500000045</v>
      </c>
      <c r="N331" s="9">
        <v>527181.00000000373</v>
      </c>
      <c r="P331" s="13">
        <v>3995881.9700000025</v>
      </c>
      <c r="Q331" s="5">
        <v>-115.19822563430724</v>
      </c>
    </row>
    <row r="332" spans="1:63" x14ac:dyDescent="0.2">
      <c r="A332" s="15">
        <v>360</v>
      </c>
      <c r="B332" s="15">
        <v>2</v>
      </c>
      <c r="C332" s="15">
        <v>1</v>
      </c>
      <c r="D332" s="15">
        <v>3</v>
      </c>
      <c r="E332" s="15" t="s">
        <v>122</v>
      </c>
      <c r="F332" s="2" t="s">
        <v>201</v>
      </c>
      <c r="G332" s="2" t="s">
        <v>80</v>
      </c>
      <c r="I332" s="2" t="s">
        <v>100</v>
      </c>
      <c r="J332" s="4">
        <v>10758254.969999999</v>
      </c>
      <c r="K332" s="4">
        <v>7289554</v>
      </c>
      <c r="L332" s="4">
        <v>5286650</v>
      </c>
      <c r="M332" s="4">
        <v>5356388</v>
      </c>
      <c r="N332" s="4">
        <v>7842518.1399999997</v>
      </c>
      <c r="P332" s="13">
        <v>-2915736.8299999991</v>
      </c>
      <c r="Q332" s="5">
        <v>-27.102321316335185</v>
      </c>
      <c r="R332" s="5">
        <v>52.227021754616807</v>
      </c>
      <c r="S332" s="5">
        <v>29.716363515508132</v>
      </c>
    </row>
    <row r="333" spans="1:63" x14ac:dyDescent="0.2">
      <c r="A333" s="15">
        <v>361</v>
      </c>
      <c r="B333" s="15">
        <v>2</v>
      </c>
      <c r="C333" s="15">
        <v>1</v>
      </c>
      <c r="D333" s="15">
        <v>3</v>
      </c>
      <c r="E333" s="15" t="s">
        <v>122</v>
      </c>
      <c r="F333" s="2" t="s">
        <v>201</v>
      </c>
      <c r="G333" s="2" t="s">
        <v>80</v>
      </c>
      <c r="I333" s="6" t="s">
        <v>101</v>
      </c>
      <c r="J333" s="7">
        <v>7289554</v>
      </c>
      <c r="K333" s="7">
        <v>5286650</v>
      </c>
      <c r="L333" s="7">
        <v>5356388</v>
      </c>
      <c r="M333" s="7">
        <v>7842518.1399999997</v>
      </c>
      <c r="N333" s="7">
        <v>8369699.1399999997</v>
      </c>
      <c r="P333" s="13">
        <v>1080145.1399999997</v>
      </c>
      <c r="Q333" s="5">
        <v>14.817712304483921</v>
      </c>
      <c r="R333" s="5">
        <v>35.387866935770724</v>
      </c>
      <c r="S333" s="5">
        <v>31.713923732113393</v>
      </c>
      <c r="AA333" s="43">
        <v>9.7881058299999975</v>
      </c>
      <c r="AB333" s="43">
        <v>5.7922238599999956</v>
      </c>
      <c r="AC333" s="43">
        <v>-2.9157368299999993</v>
      </c>
      <c r="AD333" s="43">
        <v>1.0801451399999997</v>
      </c>
      <c r="AE333" s="5">
        <v>57.139072950269274</v>
      </c>
      <c r="AF333" s="5">
        <v>28.118928430995371</v>
      </c>
      <c r="AG333" s="5">
        <v>-27.102321316335185</v>
      </c>
      <c r="AH333" s="5">
        <v>14.817712304483921</v>
      </c>
      <c r="AI333" s="5">
        <v>52.227021754616807</v>
      </c>
      <c r="AJ333" s="5">
        <v>29.716363515508132</v>
      </c>
      <c r="AK333" s="5">
        <v>35.387866935770724</v>
      </c>
      <c r="AL333" s="5">
        <v>31.713923732113393</v>
      </c>
      <c r="AM333" s="13">
        <f t="shared" ref="AM333" si="1142">J329</f>
        <v>17130319.630000003</v>
      </c>
      <c r="AN333" s="13">
        <f t="shared" ref="AN333" si="1143">K329</f>
        <v>20366619.760000002</v>
      </c>
      <c r="AO333" s="13">
        <f t="shared" ref="AO333" si="1144">L329</f>
        <v>22749973.089999996</v>
      </c>
      <c r="AP333" s="13">
        <f t="shared" ref="AP333" si="1145">M329</f>
        <v>23825558.750000004</v>
      </c>
      <c r="AQ333" s="13">
        <f t="shared" ref="AQ333" si="1146">N329</f>
        <v>26918425.460000001</v>
      </c>
      <c r="AR333" s="13">
        <f t="shared" ref="AR333" si="1147">J330</f>
        <v>20599020.600000001</v>
      </c>
      <c r="AS333" s="13">
        <f t="shared" ref="AS333" si="1148">K330</f>
        <v>22369523.490000006</v>
      </c>
      <c r="AT333" s="13">
        <f t="shared" ref="AT333" si="1149">L330</f>
        <v>22680235.079999998</v>
      </c>
      <c r="AU333" s="13">
        <f t="shared" ref="AU333" si="1150">M330</f>
        <v>21339428.699999999</v>
      </c>
      <c r="AV333" s="13">
        <f t="shared" ref="AV333" si="1151">N330</f>
        <v>26391244.459999997</v>
      </c>
      <c r="AW333" s="13">
        <f t="shared" ref="AW333" si="1152">J332</f>
        <v>10758254.969999999</v>
      </c>
      <c r="AX333" s="13">
        <f t="shared" ref="AX333" si="1153">K332</f>
        <v>7289554</v>
      </c>
      <c r="AY333" s="13">
        <f t="shared" ref="AY333" si="1154">L332</f>
        <v>5286650</v>
      </c>
      <c r="AZ333" s="13">
        <f t="shared" ref="AZ333" si="1155">M332</f>
        <v>5356388</v>
      </c>
      <c r="BA333" s="13">
        <f t="shared" ref="BA333" si="1156">N332</f>
        <v>7842518.1399999997</v>
      </c>
      <c r="BB333" s="13">
        <f t="shared" ref="BB333" si="1157">J333</f>
        <v>7289554</v>
      </c>
      <c r="BC333" s="13">
        <f t="shared" ref="BC333" si="1158">K333</f>
        <v>5286650</v>
      </c>
      <c r="BD333" s="13">
        <f t="shared" ref="BD333" si="1159">L333</f>
        <v>5356388</v>
      </c>
      <c r="BE333" s="13">
        <f t="shared" ref="BE333" si="1160">M333</f>
        <v>7842518.1399999997</v>
      </c>
      <c r="BF333" s="13">
        <f t="shared" ref="BF333" si="1161">N333</f>
        <v>8369699.1399999997</v>
      </c>
      <c r="BG333" s="13">
        <f t="shared" ref="BG333" si="1162">AM333-AR333</f>
        <v>-3468700.9699999988</v>
      </c>
      <c r="BH333" s="13">
        <f t="shared" ref="BH333" si="1163">AN333-AS333</f>
        <v>-2002903.7300000042</v>
      </c>
      <c r="BI333" s="13">
        <f t="shared" ref="BI333" si="1164">AO333-AT333</f>
        <v>69738.009999997914</v>
      </c>
      <c r="BJ333" s="13">
        <f t="shared" ref="BJ333" si="1165">AP333-AU333</f>
        <v>2486130.0500000045</v>
      </c>
      <c r="BK333" s="13">
        <f t="shared" ref="BK333" si="1166">AQ333-AV333</f>
        <v>527181.00000000373</v>
      </c>
    </row>
    <row r="334" spans="1:63" x14ac:dyDescent="0.2">
      <c r="A334" s="15"/>
      <c r="B334" s="15"/>
      <c r="C334" s="15"/>
      <c r="D334" s="15"/>
      <c r="E334" s="15"/>
      <c r="J334" s="11"/>
      <c r="K334" s="11"/>
      <c r="L334" s="11"/>
      <c r="M334" s="11"/>
      <c r="N334" s="11"/>
      <c r="P334" s="13"/>
      <c r="Q334" s="5"/>
      <c r="AA334" s="43"/>
      <c r="AB334" s="43"/>
      <c r="AC334" s="43"/>
      <c r="AD334" s="43"/>
      <c r="AE334" s="5"/>
      <c r="AF334" s="5"/>
      <c r="AG334" s="5"/>
      <c r="AH334" s="5"/>
      <c r="AI334" s="5"/>
      <c r="AJ334" s="5"/>
      <c r="AK334" s="5"/>
      <c r="AL334" s="5"/>
    </row>
    <row r="335" spans="1:63" x14ac:dyDescent="0.2">
      <c r="A335" s="15">
        <v>363</v>
      </c>
      <c r="B335" s="15">
        <v>2</v>
      </c>
      <c r="C335" s="15">
        <v>0</v>
      </c>
      <c r="D335" s="15">
        <v>0</v>
      </c>
      <c r="E335" s="15" t="s">
        <v>122</v>
      </c>
      <c r="F335" s="2" t="s">
        <v>123</v>
      </c>
      <c r="I335" s="2" t="s">
        <v>0</v>
      </c>
      <c r="J335" s="4">
        <v>603738658.62999976</v>
      </c>
      <c r="K335" s="4">
        <v>720049639.63999999</v>
      </c>
      <c r="L335" s="4">
        <v>888808218.05000031</v>
      </c>
      <c r="M335" s="4">
        <v>1056249128.3200002</v>
      </c>
      <c r="N335" s="4">
        <v>1117951521.9099998</v>
      </c>
      <c r="O335" s="2" t="s">
        <v>167</v>
      </c>
      <c r="P335" s="13">
        <v>514212863.28000009</v>
      </c>
      <c r="Q335" s="5">
        <v>85.171432362282189</v>
      </c>
    </row>
    <row r="336" spans="1:63" x14ac:dyDescent="0.2">
      <c r="A336" s="15">
        <v>364</v>
      </c>
      <c r="B336" s="15">
        <v>2</v>
      </c>
      <c r="C336" s="15">
        <v>0</v>
      </c>
      <c r="D336" s="15">
        <v>0</v>
      </c>
      <c r="E336" s="15" t="s">
        <v>122</v>
      </c>
      <c r="F336" s="2" t="s">
        <v>123</v>
      </c>
      <c r="I336" s="6" t="s">
        <v>98</v>
      </c>
      <c r="J336" s="7">
        <v>613994708.38</v>
      </c>
      <c r="K336" s="7">
        <v>736741134.94000018</v>
      </c>
      <c r="L336" s="7">
        <v>815927164.18999994</v>
      </c>
      <c r="M336" s="7">
        <v>1090498653.24</v>
      </c>
      <c r="N336" s="7">
        <v>1180512971.2200007</v>
      </c>
      <c r="P336" s="13">
        <v>566518262.84000075</v>
      </c>
      <c r="Q336" s="5">
        <v>92.267613239654153</v>
      </c>
    </row>
    <row r="337" spans="1:63" ht="12" thickBot="1" x14ac:dyDescent="0.25">
      <c r="A337" s="15">
        <v>365</v>
      </c>
      <c r="B337" s="15">
        <v>2</v>
      </c>
      <c r="C337" s="15">
        <v>0</v>
      </c>
      <c r="D337" s="15">
        <v>0</v>
      </c>
      <c r="E337" s="15" t="s">
        <v>122</v>
      </c>
      <c r="F337" s="2" t="s">
        <v>123</v>
      </c>
      <c r="I337" s="8" t="s">
        <v>99</v>
      </c>
      <c r="J337" s="9">
        <v>-10256049.750000238</v>
      </c>
      <c r="K337" s="9">
        <v>-16691495.300000191</v>
      </c>
      <c r="L337" s="9">
        <v>72881053.860000372</v>
      </c>
      <c r="M337" s="9">
        <v>-34249524.919999838</v>
      </c>
      <c r="N337" s="9">
        <v>-62561449.310000896</v>
      </c>
      <c r="P337" s="13">
        <v>-52305399.560000658</v>
      </c>
      <c r="Q337" s="5">
        <v>509.99557173559384</v>
      </c>
    </row>
    <row r="338" spans="1:63" x14ac:dyDescent="0.2">
      <c r="A338" s="15">
        <v>366</v>
      </c>
      <c r="B338" s="15">
        <v>2</v>
      </c>
      <c r="C338" s="15">
        <v>0</v>
      </c>
      <c r="D338" s="15">
        <v>0</v>
      </c>
      <c r="E338" s="15" t="s">
        <v>122</v>
      </c>
      <c r="F338" s="2" t="s">
        <v>123</v>
      </c>
      <c r="I338" s="2" t="s">
        <v>100</v>
      </c>
      <c r="J338" s="12">
        <v>53648776.990000218</v>
      </c>
      <c r="K338" s="4">
        <v>43392727.23999998</v>
      </c>
      <c r="L338" s="4">
        <v>26701231.939999789</v>
      </c>
      <c r="M338" s="4">
        <v>99582285.800000161</v>
      </c>
      <c r="N338" s="4">
        <v>65332760.880000323</v>
      </c>
      <c r="O338" s="2" t="s">
        <v>168</v>
      </c>
      <c r="P338" s="13">
        <v>11683983.890000105</v>
      </c>
      <c r="Q338" s="5">
        <v>21.778658425294427</v>
      </c>
      <c r="R338" s="5">
        <v>8.7376611325446643</v>
      </c>
      <c r="S338" s="5">
        <v>5.5342687859229711</v>
      </c>
    </row>
    <row r="339" spans="1:63" x14ac:dyDescent="0.2">
      <c r="A339" s="15">
        <v>367</v>
      </c>
      <c r="B339" s="15">
        <v>2</v>
      </c>
      <c r="C339" s="15">
        <v>0</v>
      </c>
      <c r="D339" s="15">
        <v>0</v>
      </c>
      <c r="E339" s="15" t="s">
        <v>122</v>
      </c>
      <c r="F339" s="2" t="s">
        <v>123</v>
      </c>
      <c r="I339" s="6" t="s">
        <v>101</v>
      </c>
      <c r="J339" s="7">
        <v>43392727.23999998</v>
      </c>
      <c r="K339" s="7">
        <v>26701231.939999789</v>
      </c>
      <c r="L339" s="7">
        <v>99582285.800000161</v>
      </c>
      <c r="M339" s="7">
        <v>65332760.880000323</v>
      </c>
      <c r="N339" s="7">
        <v>2771311.5699994266</v>
      </c>
      <c r="O339" s="2" t="s">
        <v>169</v>
      </c>
      <c r="P339" s="13">
        <v>-40621415.670000553</v>
      </c>
      <c r="Q339" s="5">
        <v>-93.613419238040436</v>
      </c>
      <c r="R339" s="5">
        <v>7.0672803279510212</v>
      </c>
      <c r="S339" s="5">
        <v>0.23475485975689159</v>
      </c>
      <c r="AA339" s="43">
        <v>514.21286328000008</v>
      </c>
      <c r="AB339" s="43">
        <v>566.51826284000072</v>
      </c>
      <c r="AC339" s="43">
        <v>11.683983890000105</v>
      </c>
      <c r="AD339" s="43">
        <v>-40.621415670000552</v>
      </c>
      <c r="AE339" s="5">
        <v>85.171432362282189</v>
      </c>
      <c r="AF339" s="5">
        <v>92.267613239654153</v>
      </c>
      <c r="AG339" s="5">
        <v>21.778658425294427</v>
      </c>
      <c r="AH339" s="5">
        <v>-93.613419238040436</v>
      </c>
      <c r="AI339" s="5">
        <v>8.7376611325446643</v>
      </c>
      <c r="AJ339" s="5">
        <v>5.5342687859229711</v>
      </c>
      <c r="AK339" s="5">
        <v>7.0672803279510212</v>
      </c>
      <c r="AL339" s="5">
        <v>0.23475485975689159</v>
      </c>
      <c r="AM339" s="13">
        <f t="shared" ref="AM339" si="1167">J335</f>
        <v>603738658.62999976</v>
      </c>
      <c r="AN339" s="13">
        <f t="shared" ref="AN339" si="1168">K335</f>
        <v>720049639.63999999</v>
      </c>
      <c r="AO339" s="13">
        <f t="shared" ref="AO339" si="1169">L335</f>
        <v>888808218.05000031</v>
      </c>
      <c r="AP339" s="13">
        <f t="shared" ref="AP339" si="1170">M335</f>
        <v>1056249128.3200002</v>
      </c>
      <c r="AQ339" s="13">
        <f t="shared" ref="AQ339" si="1171">N335</f>
        <v>1117951521.9099998</v>
      </c>
      <c r="AR339" s="13">
        <f t="shared" ref="AR339" si="1172">J336</f>
        <v>613994708.38</v>
      </c>
      <c r="AS339" s="13">
        <f t="shared" ref="AS339" si="1173">K336</f>
        <v>736741134.94000018</v>
      </c>
      <c r="AT339" s="13">
        <f t="shared" ref="AT339" si="1174">L336</f>
        <v>815927164.18999994</v>
      </c>
      <c r="AU339" s="13">
        <f t="shared" ref="AU339" si="1175">M336</f>
        <v>1090498653.24</v>
      </c>
      <c r="AV339" s="13">
        <f t="shared" ref="AV339" si="1176">N336</f>
        <v>1180512971.2200007</v>
      </c>
      <c r="AW339" s="13">
        <f t="shared" ref="AW339" si="1177">J338</f>
        <v>53648776.990000218</v>
      </c>
      <c r="AX339" s="13">
        <f t="shared" ref="AX339" si="1178">K338</f>
        <v>43392727.23999998</v>
      </c>
      <c r="AY339" s="13">
        <f t="shared" ref="AY339" si="1179">L338</f>
        <v>26701231.939999789</v>
      </c>
      <c r="AZ339" s="13">
        <f t="shared" ref="AZ339" si="1180">M338</f>
        <v>99582285.800000161</v>
      </c>
      <c r="BA339" s="13">
        <f t="shared" ref="BA339" si="1181">N338</f>
        <v>65332760.880000323</v>
      </c>
      <c r="BB339" s="13">
        <f t="shared" ref="BB339" si="1182">J339</f>
        <v>43392727.23999998</v>
      </c>
      <c r="BC339" s="13">
        <f t="shared" ref="BC339" si="1183">K339</f>
        <v>26701231.939999789</v>
      </c>
      <c r="BD339" s="13">
        <f t="shared" ref="BD339" si="1184">L339</f>
        <v>99582285.800000161</v>
      </c>
      <c r="BE339" s="13">
        <f t="shared" ref="BE339" si="1185">M339</f>
        <v>65332760.880000323</v>
      </c>
      <c r="BF339" s="13">
        <f t="shared" ref="BF339" si="1186">N339</f>
        <v>2771311.5699994266</v>
      </c>
      <c r="BG339" s="13">
        <f t="shared" ref="BG339" si="1187">AM339-AR339</f>
        <v>-10256049.750000238</v>
      </c>
      <c r="BH339" s="13">
        <f t="shared" ref="BH339" si="1188">AN339-AS339</f>
        <v>-16691495.300000191</v>
      </c>
      <c r="BI339" s="13">
        <f t="shared" ref="BI339" si="1189">AO339-AT339</f>
        <v>72881053.860000372</v>
      </c>
      <c r="BJ339" s="13">
        <f t="shared" ref="BJ339" si="1190">AP339-AU339</f>
        <v>-34249524.919999838</v>
      </c>
      <c r="BK339" s="13">
        <f t="shared" ref="BK339" si="1191">AQ339-AV339</f>
        <v>-62561449.310000896</v>
      </c>
    </row>
    <row r="340" spans="1:63" x14ac:dyDescent="0.2">
      <c r="A340" s="15">
        <v>371</v>
      </c>
      <c r="B340" s="15">
        <v>3</v>
      </c>
      <c r="C340" s="15">
        <v>1</v>
      </c>
      <c r="D340" s="15">
        <v>1</v>
      </c>
      <c r="E340" s="15" t="s">
        <v>86</v>
      </c>
      <c r="F340" s="2" t="s">
        <v>87</v>
      </c>
      <c r="G340" s="2" t="s">
        <v>35</v>
      </c>
      <c r="H340" s="2" t="s">
        <v>35</v>
      </c>
      <c r="P340" s="13">
        <v>0</v>
      </c>
      <c r="Q340" s="5"/>
    </row>
    <row r="341" spans="1:63" x14ac:dyDescent="0.2">
      <c r="A341" s="15">
        <v>372</v>
      </c>
      <c r="B341" s="15">
        <v>3</v>
      </c>
      <c r="C341" s="15">
        <v>1</v>
      </c>
      <c r="D341" s="15">
        <v>1</v>
      </c>
      <c r="E341" s="15" t="s">
        <v>86</v>
      </c>
      <c r="F341" s="2" t="s">
        <v>87</v>
      </c>
      <c r="G341" s="2" t="s">
        <v>35</v>
      </c>
      <c r="I341" s="2" t="s">
        <v>0</v>
      </c>
      <c r="J341" s="4">
        <v>11857017.659999998</v>
      </c>
      <c r="K341" s="4">
        <v>10939306.059999999</v>
      </c>
      <c r="L341" s="4">
        <v>10433387.630000001</v>
      </c>
      <c r="M341" s="4">
        <v>10859933.590000004</v>
      </c>
      <c r="N341" s="4">
        <v>12365467.720000001</v>
      </c>
      <c r="P341" s="13">
        <v>508450.06000000238</v>
      </c>
      <c r="Q341" s="5">
        <v>4.2881783141411223</v>
      </c>
    </row>
    <row r="342" spans="1:63" x14ac:dyDescent="0.2">
      <c r="A342" s="15">
        <v>373</v>
      </c>
      <c r="B342" s="15">
        <v>3</v>
      </c>
      <c r="C342" s="15">
        <v>1</v>
      </c>
      <c r="D342" s="15">
        <v>1</v>
      </c>
      <c r="E342" s="15" t="s">
        <v>86</v>
      </c>
      <c r="F342" s="2" t="s">
        <v>87</v>
      </c>
      <c r="G342" s="2" t="s">
        <v>35</v>
      </c>
      <c r="I342" s="6" t="s">
        <v>98</v>
      </c>
      <c r="J342" s="7">
        <v>10802166.279999997</v>
      </c>
      <c r="K342" s="7">
        <v>11257355.339999998</v>
      </c>
      <c r="L342" s="7">
        <v>5894746.0900000008</v>
      </c>
      <c r="M342" s="7">
        <v>10371823.620000001</v>
      </c>
      <c r="N342" s="7">
        <v>15057056.330000008</v>
      </c>
      <c r="P342" s="13">
        <v>4254890.0500000101</v>
      </c>
      <c r="Q342" s="5">
        <v>39.389229342616751</v>
      </c>
    </row>
    <row r="343" spans="1:63" ht="12" thickBot="1" x14ac:dyDescent="0.25">
      <c r="A343" s="15">
        <v>374</v>
      </c>
      <c r="B343" s="15">
        <v>3</v>
      </c>
      <c r="C343" s="15">
        <v>1</v>
      </c>
      <c r="D343" s="15">
        <v>1</v>
      </c>
      <c r="E343" s="15" t="s">
        <v>86</v>
      </c>
      <c r="F343" s="2" t="s">
        <v>87</v>
      </c>
      <c r="G343" s="2" t="s">
        <v>35</v>
      </c>
      <c r="I343" s="8" t="s">
        <v>99</v>
      </c>
      <c r="J343" s="9">
        <v>1054851.3800000008</v>
      </c>
      <c r="K343" s="9">
        <v>-318049.27999999933</v>
      </c>
      <c r="L343" s="9">
        <v>4538641.54</v>
      </c>
      <c r="M343" s="9">
        <v>488109.97000000253</v>
      </c>
      <c r="N343" s="9">
        <v>-2691588.6100000069</v>
      </c>
      <c r="P343" s="13">
        <v>-3746439.9900000077</v>
      </c>
      <c r="Q343" s="5">
        <v>-355.16282777200377</v>
      </c>
    </row>
    <row r="344" spans="1:63" x14ac:dyDescent="0.2">
      <c r="A344" s="15">
        <v>375</v>
      </c>
      <c r="B344" s="15">
        <v>3</v>
      </c>
      <c r="C344" s="15">
        <v>1</v>
      </c>
      <c r="D344" s="15">
        <v>1</v>
      </c>
      <c r="E344" s="15" t="s">
        <v>86</v>
      </c>
      <c r="F344" s="2" t="s">
        <v>87</v>
      </c>
      <c r="G344" s="2" t="s">
        <v>35</v>
      </c>
      <c r="I344" s="2" t="s">
        <v>100</v>
      </c>
      <c r="J344" s="4">
        <v>2366727.4499999993</v>
      </c>
      <c r="K344" s="4">
        <v>3421578.83</v>
      </c>
      <c r="L344" s="4">
        <v>3103529.55</v>
      </c>
      <c r="M344" s="4">
        <v>7642171.0899999999</v>
      </c>
      <c r="N344" s="4">
        <v>8130281.0600000005</v>
      </c>
      <c r="P344" s="13">
        <v>5763553.6100000013</v>
      </c>
      <c r="Q344" s="5">
        <v>243.52417976983381</v>
      </c>
      <c r="R344" s="5">
        <v>21.90974836576946</v>
      </c>
      <c r="S344" s="5">
        <v>53.996484318126981</v>
      </c>
    </row>
    <row r="345" spans="1:63" x14ac:dyDescent="0.2">
      <c r="A345" s="15">
        <v>376</v>
      </c>
      <c r="B345" s="15">
        <v>3</v>
      </c>
      <c r="C345" s="15">
        <v>1</v>
      </c>
      <c r="D345" s="15">
        <v>1</v>
      </c>
      <c r="E345" s="15" t="s">
        <v>86</v>
      </c>
      <c r="F345" s="2" t="s">
        <v>87</v>
      </c>
      <c r="G345" s="2" t="s">
        <v>35</v>
      </c>
      <c r="I345" s="6" t="s">
        <v>101</v>
      </c>
      <c r="J345" s="7">
        <v>3421578.83</v>
      </c>
      <c r="K345" s="7">
        <v>3103529.55</v>
      </c>
      <c r="L345" s="7">
        <v>7642171.0899999999</v>
      </c>
      <c r="M345" s="7">
        <v>8130281.0600000005</v>
      </c>
      <c r="N345" s="7">
        <v>5438692.4499999993</v>
      </c>
      <c r="P345" s="13">
        <v>2017113.6199999992</v>
      </c>
      <c r="Q345" s="5">
        <v>58.952715112514277</v>
      </c>
      <c r="R345" s="5">
        <v>31.674932058164917</v>
      </c>
      <c r="S345" s="5">
        <v>36.120555909482981</v>
      </c>
      <c r="AA345" s="43">
        <v>0.50845006000000237</v>
      </c>
      <c r="AB345" s="43">
        <v>4.25489005000001</v>
      </c>
      <c r="AC345" s="43">
        <v>5.7635536100000015</v>
      </c>
      <c r="AD345" s="43">
        <v>2.0171136199999991</v>
      </c>
      <c r="AE345" s="5">
        <v>4.2881783141411223</v>
      </c>
      <c r="AF345" s="5">
        <v>39.389229342616751</v>
      </c>
      <c r="AG345" s="5">
        <v>243.52417976983381</v>
      </c>
      <c r="AH345" s="5">
        <v>58.952715112514277</v>
      </c>
      <c r="AI345" s="5">
        <v>21.90974836576946</v>
      </c>
      <c r="AJ345" s="5">
        <v>53.996484318126981</v>
      </c>
      <c r="AK345" s="5">
        <v>31.674932058164917</v>
      </c>
      <c r="AL345" s="5">
        <v>36.120555909482981</v>
      </c>
      <c r="AM345" s="13">
        <f t="shared" ref="AM345" si="1192">J341</f>
        <v>11857017.659999998</v>
      </c>
      <c r="AN345" s="13">
        <f t="shared" ref="AN345" si="1193">K341</f>
        <v>10939306.059999999</v>
      </c>
      <c r="AO345" s="13">
        <f t="shared" ref="AO345" si="1194">L341</f>
        <v>10433387.630000001</v>
      </c>
      <c r="AP345" s="13">
        <f t="shared" ref="AP345" si="1195">M341</f>
        <v>10859933.590000004</v>
      </c>
      <c r="AQ345" s="13">
        <f t="shared" ref="AQ345" si="1196">N341</f>
        <v>12365467.720000001</v>
      </c>
      <c r="AR345" s="13">
        <f t="shared" ref="AR345" si="1197">J342</f>
        <v>10802166.279999997</v>
      </c>
      <c r="AS345" s="13">
        <f t="shared" ref="AS345" si="1198">K342</f>
        <v>11257355.339999998</v>
      </c>
      <c r="AT345" s="13">
        <f t="shared" ref="AT345" si="1199">L342</f>
        <v>5894746.0900000008</v>
      </c>
      <c r="AU345" s="13">
        <f t="shared" ref="AU345" si="1200">M342</f>
        <v>10371823.620000001</v>
      </c>
      <c r="AV345" s="13">
        <f t="shared" ref="AV345" si="1201">N342</f>
        <v>15057056.330000008</v>
      </c>
      <c r="AW345" s="13">
        <f t="shared" ref="AW345" si="1202">J344</f>
        <v>2366727.4499999993</v>
      </c>
      <c r="AX345" s="13">
        <f t="shared" ref="AX345" si="1203">K344</f>
        <v>3421578.83</v>
      </c>
      <c r="AY345" s="13">
        <f t="shared" ref="AY345" si="1204">L344</f>
        <v>3103529.55</v>
      </c>
      <c r="AZ345" s="13">
        <f t="shared" ref="AZ345" si="1205">M344</f>
        <v>7642171.0899999999</v>
      </c>
      <c r="BA345" s="13">
        <f t="shared" ref="BA345" si="1206">N344</f>
        <v>8130281.0600000005</v>
      </c>
      <c r="BB345" s="13">
        <f t="shared" ref="BB345" si="1207">J345</f>
        <v>3421578.83</v>
      </c>
      <c r="BC345" s="13">
        <f t="shared" ref="BC345" si="1208">K345</f>
        <v>3103529.55</v>
      </c>
      <c r="BD345" s="13">
        <f t="shared" ref="BD345" si="1209">L345</f>
        <v>7642171.0899999999</v>
      </c>
      <c r="BE345" s="13">
        <f t="shared" ref="BE345" si="1210">M345</f>
        <v>8130281.0600000005</v>
      </c>
      <c r="BF345" s="13">
        <f t="shared" ref="BF345" si="1211">N345</f>
        <v>5438692.4499999993</v>
      </c>
      <c r="BG345" s="13">
        <f t="shared" ref="BG345" si="1212">AM345-AR345</f>
        <v>1054851.3800000008</v>
      </c>
      <c r="BH345" s="13">
        <f t="shared" ref="BH345" si="1213">AN345-AS345</f>
        <v>-318049.27999999933</v>
      </c>
      <c r="BI345" s="13">
        <f t="shared" ref="BI345" si="1214">AO345-AT345</f>
        <v>4538641.54</v>
      </c>
      <c r="BJ345" s="13">
        <f t="shared" ref="BJ345" si="1215">AP345-AU345</f>
        <v>488109.97000000253</v>
      </c>
      <c r="BK345" s="13">
        <f t="shared" ref="BK345" si="1216">AQ345-AV345</f>
        <v>-2691588.6100000069</v>
      </c>
    </row>
    <row r="346" spans="1:63" x14ac:dyDescent="0.2">
      <c r="A346" s="15">
        <v>378</v>
      </c>
      <c r="B346" s="15">
        <v>3</v>
      </c>
      <c r="C346" s="15">
        <v>1</v>
      </c>
      <c r="D346" s="15">
        <v>2</v>
      </c>
      <c r="E346" s="15" t="s">
        <v>86</v>
      </c>
      <c r="F346" s="2" t="s">
        <v>87</v>
      </c>
      <c r="G346" s="2" t="s">
        <v>46</v>
      </c>
      <c r="H346" s="2" t="s">
        <v>46</v>
      </c>
      <c r="K346" s="13"/>
      <c r="L346" s="13"/>
      <c r="M346" s="13"/>
      <c r="N346" s="13"/>
      <c r="P346" s="13">
        <v>0</v>
      </c>
      <c r="Q346" s="5"/>
    </row>
    <row r="347" spans="1:63" x14ac:dyDescent="0.2">
      <c r="A347" s="15">
        <v>379</v>
      </c>
      <c r="B347" s="15">
        <v>3</v>
      </c>
      <c r="C347" s="15">
        <v>1</v>
      </c>
      <c r="D347" s="15">
        <v>2</v>
      </c>
      <c r="E347" s="15" t="s">
        <v>86</v>
      </c>
      <c r="F347" s="2" t="s">
        <v>87</v>
      </c>
      <c r="G347" s="2" t="s">
        <v>46</v>
      </c>
      <c r="I347" s="2" t="s">
        <v>0</v>
      </c>
      <c r="J347" s="4">
        <v>55001018.649999999</v>
      </c>
      <c r="K347" s="4">
        <v>56268474.940000013</v>
      </c>
      <c r="L347" s="4">
        <v>50984901.050000004</v>
      </c>
      <c r="M347" s="4">
        <v>64105981.779999979</v>
      </c>
      <c r="N347" s="4">
        <v>67117560.38000001</v>
      </c>
      <c r="P347" s="13">
        <v>12116541.730000012</v>
      </c>
      <c r="Q347" s="5">
        <v>22.02966786325149</v>
      </c>
    </row>
    <row r="348" spans="1:63" x14ac:dyDescent="0.2">
      <c r="A348" s="15">
        <v>380</v>
      </c>
      <c r="B348" s="15">
        <v>3</v>
      </c>
      <c r="C348" s="15">
        <v>1</v>
      </c>
      <c r="D348" s="15">
        <v>2</v>
      </c>
      <c r="E348" s="15" t="s">
        <v>86</v>
      </c>
      <c r="F348" s="2" t="s">
        <v>87</v>
      </c>
      <c r="G348" s="2" t="s">
        <v>46</v>
      </c>
      <c r="I348" s="6" t="s">
        <v>98</v>
      </c>
      <c r="J348" s="7">
        <v>54259306.010000043</v>
      </c>
      <c r="K348" s="7">
        <v>60295748.540000059</v>
      </c>
      <c r="L348" s="7">
        <v>36245555.809999995</v>
      </c>
      <c r="M348" s="7">
        <v>61399811.410000086</v>
      </c>
      <c r="N348" s="7">
        <v>67371584.919999972</v>
      </c>
      <c r="P348" s="13">
        <v>13112278.909999929</v>
      </c>
      <c r="Q348" s="5">
        <v>24.165953961120181</v>
      </c>
    </row>
    <row r="349" spans="1:63" ht="12" thickBot="1" x14ac:dyDescent="0.25">
      <c r="A349" s="15">
        <v>381</v>
      </c>
      <c r="B349" s="15">
        <v>3</v>
      </c>
      <c r="C349" s="15">
        <v>1</v>
      </c>
      <c r="D349" s="15">
        <v>2</v>
      </c>
      <c r="E349" s="15" t="s">
        <v>86</v>
      </c>
      <c r="F349" s="2" t="s">
        <v>87</v>
      </c>
      <c r="G349" s="2" t="s">
        <v>46</v>
      </c>
      <c r="I349" s="8" t="s">
        <v>99</v>
      </c>
      <c r="J349" s="9">
        <v>741712.63999995589</v>
      </c>
      <c r="K349" s="9">
        <v>-4027273.6000000462</v>
      </c>
      <c r="L349" s="9">
        <v>14739345.24000001</v>
      </c>
      <c r="M349" s="9">
        <v>2706170.369999893</v>
      </c>
      <c r="N349" s="9">
        <v>-254024.53999996185</v>
      </c>
      <c r="P349" s="13">
        <v>-995737.17999991775</v>
      </c>
      <c r="Q349" s="5">
        <v>-134.24837683768973</v>
      </c>
    </row>
    <row r="350" spans="1:63" x14ac:dyDescent="0.2">
      <c r="A350" s="15">
        <v>382</v>
      </c>
      <c r="B350" s="15">
        <v>3</v>
      </c>
      <c r="C350" s="15">
        <v>1</v>
      </c>
      <c r="D350" s="15">
        <v>2</v>
      </c>
      <c r="E350" s="15" t="s">
        <v>86</v>
      </c>
      <c r="F350" s="2" t="s">
        <v>87</v>
      </c>
      <c r="G350" s="2" t="s">
        <v>46</v>
      </c>
      <c r="I350" s="2" t="s">
        <v>100</v>
      </c>
      <c r="J350" s="4">
        <v>9489100.270000048</v>
      </c>
      <c r="K350" s="4">
        <v>10230812.910000004</v>
      </c>
      <c r="L350" s="4">
        <v>6203539.3099999996</v>
      </c>
      <c r="M350" s="4">
        <v>20942884.550000001</v>
      </c>
      <c r="N350" s="4">
        <v>23649054.919999998</v>
      </c>
      <c r="P350" s="13">
        <v>14159954.64999995</v>
      </c>
      <c r="Q350" s="5">
        <v>149.22336414514334</v>
      </c>
      <c r="R350" s="5">
        <v>17.488429115276922</v>
      </c>
      <c r="S350" s="5">
        <v>35.10241735901262</v>
      </c>
    </row>
    <row r="351" spans="1:63" x14ac:dyDescent="0.2">
      <c r="A351" s="15">
        <v>383</v>
      </c>
      <c r="B351" s="15">
        <v>3</v>
      </c>
      <c r="C351" s="15">
        <v>1</v>
      </c>
      <c r="D351" s="15">
        <v>2</v>
      </c>
      <c r="E351" s="15" t="s">
        <v>86</v>
      </c>
      <c r="F351" s="2" t="s">
        <v>87</v>
      </c>
      <c r="G351" s="2" t="s">
        <v>46</v>
      </c>
      <c r="I351" s="6" t="s">
        <v>101</v>
      </c>
      <c r="J351" s="7">
        <v>10230812.910000004</v>
      </c>
      <c r="K351" s="7">
        <v>6203539.3099999996</v>
      </c>
      <c r="L351" s="7">
        <v>20942884.550000001</v>
      </c>
      <c r="M351" s="7">
        <v>23649054.919999998</v>
      </c>
      <c r="N351" s="7">
        <v>23395030.380000006</v>
      </c>
      <c r="P351" s="13">
        <v>13164217.470000003</v>
      </c>
      <c r="Q351" s="5">
        <v>128.67225298522246</v>
      </c>
      <c r="R351" s="5">
        <v>18.855406864427007</v>
      </c>
      <c r="S351" s="5">
        <v>34.725367390095265</v>
      </c>
      <c r="AA351" s="43">
        <v>12.116541730000012</v>
      </c>
      <c r="AB351" s="43">
        <v>13.11227890999993</v>
      </c>
      <c r="AC351" s="43">
        <v>14.15995464999995</v>
      </c>
      <c r="AD351" s="43">
        <v>13.164217470000002</v>
      </c>
      <c r="AE351" s="5">
        <v>22.02966786325149</v>
      </c>
      <c r="AF351" s="5">
        <v>24.165953961120181</v>
      </c>
      <c r="AG351" s="5">
        <v>149.22336414514334</v>
      </c>
      <c r="AH351" s="5">
        <v>128.67225298522246</v>
      </c>
      <c r="AI351" s="5">
        <v>17.488429115276922</v>
      </c>
      <c r="AJ351" s="5">
        <v>35.10241735901262</v>
      </c>
      <c r="AK351" s="5">
        <v>18.855406864427007</v>
      </c>
      <c r="AL351" s="5">
        <v>34.725367390095265</v>
      </c>
      <c r="AM351" s="13">
        <f t="shared" ref="AM351" si="1217">J347</f>
        <v>55001018.649999999</v>
      </c>
      <c r="AN351" s="13">
        <f t="shared" ref="AN351" si="1218">K347</f>
        <v>56268474.940000013</v>
      </c>
      <c r="AO351" s="13">
        <f t="shared" ref="AO351" si="1219">L347</f>
        <v>50984901.050000004</v>
      </c>
      <c r="AP351" s="13">
        <f t="shared" ref="AP351" si="1220">M347</f>
        <v>64105981.779999979</v>
      </c>
      <c r="AQ351" s="13">
        <f t="shared" ref="AQ351" si="1221">N347</f>
        <v>67117560.38000001</v>
      </c>
      <c r="AR351" s="13">
        <f t="shared" ref="AR351" si="1222">J348</f>
        <v>54259306.010000043</v>
      </c>
      <c r="AS351" s="13">
        <f t="shared" ref="AS351" si="1223">K348</f>
        <v>60295748.540000059</v>
      </c>
      <c r="AT351" s="13">
        <f t="shared" ref="AT351" si="1224">L348</f>
        <v>36245555.809999995</v>
      </c>
      <c r="AU351" s="13">
        <f t="shared" ref="AU351" si="1225">M348</f>
        <v>61399811.410000086</v>
      </c>
      <c r="AV351" s="13">
        <f t="shared" ref="AV351" si="1226">N348</f>
        <v>67371584.919999972</v>
      </c>
      <c r="AW351" s="13">
        <f t="shared" ref="AW351" si="1227">J350</f>
        <v>9489100.270000048</v>
      </c>
      <c r="AX351" s="13">
        <f t="shared" ref="AX351" si="1228">K350</f>
        <v>10230812.910000004</v>
      </c>
      <c r="AY351" s="13">
        <f t="shared" ref="AY351" si="1229">L350</f>
        <v>6203539.3099999996</v>
      </c>
      <c r="AZ351" s="13">
        <f t="shared" ref="AZ351" si="1230">M350</f>
        <v>20942884.550000001</v>
      </c>
      <c r="BA351" s="13">
        <f t="shared" ref="BA351" si="1231">N350</f>
        <v>23649054.919999998</v>
      </c>
      <c r="BB351" s="13">
        <f t="shared" ref="BB351" si="1232">J351</f>
        <v>10230812.910000004</v>
      </c>
      <c r="BC351" s="13">
        <f t="shared" ref="BC351" si="1233">K351</f>
        <v>6203539.3099999996</v>
      </c>
      <c r="BD351" s="13">
        <f t="shared" ref="BD351" si="1234">L351</f>
        <v>20942884.550000001</v>
      </c>
      <c r="BE351" s="13">
        <f t="shared" ref="BE351" si="1235">M351</f>
        <v>23649054.919999998</v>
      </c>
      <c r="BF351" s="13">
        <f t="shared" ref="BF351" si="1236">N351</f>
        <v>23395030.380000006</v>
      </c>
      <c r="BG351" s="13">
        <f t="shared" ref="BG351" si="1237">AM351-AR351</f>
        <v>741712.63999995589</v>
      </c>
      <c r="BH351" s="13">
        <f t="shared" ref="BH351" si="1238">AN351-AS351</f>
        <v>-4027273.6000000462</v>
      </c>
      <c r="BI351" s="13">
        <f t="shared" ref="BI351" si="1239">AO351-AT351</f>
        <v>14739345.24000001</v>
      </c>
      <c r="BJ351" s="13">
        <f t="shared" ref="BJ351" si="1240">AP351-AU351</f>
        <v>2706170.369999893</v>
      </c>
      <c r="BK351" s="13">
        <f t="shared" ref="BK351" si="1241">AQ351-AV351</f>
        <v>-254024.53999996185</v>
      </c>
    </row>
    <row r="352" spans="1:63" x14ac:dyDescent="0.2">
      <c r="A352" s="15">
        <v>385</v>
      </c>
      <c r="B352" s="15">
        <v>3</v>
      </c>
      <c r="C352" s="15">
        <v>1</v>
      </c>
      <c r="D352" s="15">
        <v>3</v>
      </c>
      <c r="E352" s="15" t="s">
        <v>86</v>
      </c>
      <c r="F352" s="2" t="s">
        <v>87</v>
      </c>
      <c r="G352" s="2" t="s">
        <v>41</v>
      </c>
      <c r="H352" s="2" t="s">
        <v>41</v>
      </c>
      <c r="P352" s="13">
        <v>0</v>
      </c>
      <c r="Q352" s="5"/>
    </row>
    <row r="353" spans="1:63" x14ac:dyDescent="0.2">
      <c r="A353" s="15">
        <v>386</v>
      </c>
      <c r="B353" s="15">
        <v>3</v>
      </c>
      <c r="C353" s="15">
        <v>1</v>
      </c>
      <c r="D353" s="15">
        <v>3</v>
      </c>
      <c r="E353" s="15" t="s">
        <v>86</v>
      </c>
      <c r="F353" s="2" t="s">
        <v>87</v>
      </c>
      <c r="G353" s="2" t="s">
        <v>41</v>
      </c>
      <c r="I353" s="2" t="s">
        <v>0</v>
      </c>
      <c r="J353" s="4">
        <v>16285563.159999998</v>
      </c>
      <c r="K353" s="4">
        <v>15467095.420000002</v>
      </c>
      <c r="L353" s="4">
        <v>13910388.499999998</v>
      </c>
      <c r="M353" s="4">
        <v>17455793.630000003</v>
      </c>
      <c r="N353" s="4">
        <v>16109279.700000003</v>
      </c>
      <c r="P353" s="13">
        <v>-176283.45999999531</v>
      </c>
      <c r="Q353" s="5">
        <v>-1.0824523430235211</v>
      </c>
    </row>
    <row r="354" spans="1:63" x14ac:dyDescent="0.2">
      <c r="A354" s="15">
        <v>387</v>
      </c>
      <c r="B354" s="15">
        <v>3</v>
      </c>
      <c r="C354" s="15">
        <v>1</v>
      </c>
      <c r="D354" s="15">
        <v>3</v>
      </c>
      <c r="E354" s="15" t="s">
        <v>86</v>
      </c>
      <c r="F354" s="2" t="s">
        <v>87</v>
      </c>
      <c r="G354" s="2" t="s">
        <v>41</v>
      </c>
      <c r="I354" s="6" t="s">
        <v>98</v>
      </c>
      <c r="J354" s="7">
        <v>16886572.860000011</v>
      </c>
      <c r="K354" s="7">
        <v>17063036.960000005</v>
      </c>
      <c r="L354" s="7">
        <v>14020117.92</v>
      </c>
      <c r="M354" s="7">
        <v>13502034.629999995</v>
      </c>
      <c r="N354" s="7">
        <v>17393010.339999989</v>
      </c>
      <c r="P354" s="13">
        <v>506437.4799999781</v>
      </c>
      <c r="Q354" s="5">
        <v>2.999054243857846</v>
      </c>
    </row>
    <row r="355" spans="1:63" ht="12" thickBot="1" x14ac:dyDescent="0.25">
      <c r="A355" s="15">
        <v>388</v>
      </c>
      <c r="B355" s="15">
        <v>3</v>
      </c>
      <c r="C355" s="15">
        <v>1</v>
      </c>
      <c r="D355" s="15">
        <v>3</v>
      </c>
      <c r="E355" s="15" t="s">
        <v>86</v>
      </c>
      <c r="F355" s="2" t="s">
        <v>87</v>
      </c>
      <c r="G355" s="2" t="s">
        <v>41</v>
      </c>
      <c r="I355" s="8" t="s">
        <v>99</v>
      </c>
      <c r="J355" s="9">
        <v>-601009.70000001229</v>
      </c>
      <c r="K355" s="9">
        <v>-1595941.5400000028</v>
      </c>
      <c r="L355" s="9">
        <v>-109729.42000000179</v>
      </c>
      <c r="M355" s="9">
        <v>3953759.0000000075</v>
      </c>
      <c r="N355" s="9">
        <v>-1283730.6399999857</v>
      </c>
      <c r="P355" s="13">
        <v>-682720.9399999734</v>
      </c>
      <c r="Q355" s="5">
        <v>113.59566076886271</v>
      </c>
    </row>
    <row r="356" spans="1:63" x14ac:dyDescent="0.2">
      <c r="A356" s="15">
        <v>389</v>
      </c>
      <c r="B356" s="15">
        <v>3</v>
      </c>
      <c r="C356" s="15">
        <v>1</v>
      </c>
      <c r="D356" s="15">
        <v>3</v>
      </c>
      <c r="E356" s="15" t="s">
        <v>86</v>
      </c>
      <c r="F356" s="2" t="s">
        <v>87</v>
      </c>
      <c r="G356" s="2" t="s">
        <v>41</v>
      </c>
      <c r="I356" s="2" t="s">
        <v>100</v>
      </c>
      <c r="J356" s="4">
        <v>5864843.3100000117</v>
      </c>
      <c r="K356" s="4">
        <v>5263833.6099999994</v>
      </c>
      <c r="L356" s="4">
        <v>3667892.0700000003</v>
      </c>
      <c r="M356" s="4">
        <v>3558162.6500000004</v>
      </c>
      <c r="N356" s="4">
        <v>7511921.6499999985</v>
      </c>
      <c r="P356" s="13">
        <v>1647078.3399999868</v>
      </c>
      <c r="Q356" s="5">
        <v>28.083927445965884</v>
      </c>
      <c r="R356" s="5">
        <v>34.730808664511976</v>
      </c>
      <c r="S356" s="5">
        <v>43.189312851291064</v>
      </c>
    </row>
    <row r="357" spans="1:63" x14ac:dyDescent="0.2">
      <c r="A357" s="15">
        <v>390</v>
      </c>
      <c r="B357" s="15">
        <v>3</v>
      </c>
      <c r="C357" s="15">
        <v>1</v>
      </c>
      <c r="D357" s="15">
        <v>3</v>
      </c>
      <c r="E357" s="15" t="s">
        <v>86</v>
      </c>
      <c r="F357" s="2" t="s">
        <v>87</v>
      </c>
      <c r="G357" s="2" t="s">
        <v>41</v>
      </c>
      <c r="I357" s="6" t="s">
        <v>101</v>
      </c>
      <c r="J357" s="7">
        <v>5263833.6099999994</v>
      </c>
      <c r="K357" s="7">
        <v>3667892.0700000003</v>
      </c>
      <c r="L357" s="7">
        <v>3558162.6500000004</v>
      </c>
      <c r="M357" s="7">
        <v>7511921.6499999985</v>
      </c>
      <c r="N357" s="7">
        <v>6228191.0099999998</v>
      </c>
      <c r="P357" s="13">
        <v>964357.40000000037</v>
      </c>
      <c r="Q357" s="5">
        <v>18.320438514012992</v>
      </c>
      <c r="R357" s="5">
        <v>31.171710527887399</v>
      </c>
      <c r="S357" s="5">
        <v>35.808585680401563</v>
      </c>
      <c r="T357" s="2">
        <v>0.08</v>
      </c>
      <c r="U357" s="2">
        <v>0.3</v>
      </c>
      <c r="AA357" s="43">
        <v>-0.17628345999999531</v>
      </c>
      <c r="AB357" s="43">
        <v>0.50643747999997812</v>
      </c>
      <c r="AC357" s="43">
        <v>1.6470783399999869</v>
      </c>
      <c r="AD357" s="43">
        <v>0.96435740000000036</v>
      </c>
      <c r="AE357" s="5">
        <v>-1.0824523430235211</v>
      </c>
      <c r="AF357" s="5">
        <v>2.999054243857846</v>
      </c>
      <c r="AG357" s="5">
        <v>28.083927445965884</v>
      </c>
      <c r="AH357" s="5">
        <v>18.320438514012992</v>
      </c>
      <c r="AI357" s="5">
        <v>34.730808664511976</v>
      </c>
      <c r="AJ357" s="5">
        <v>43.189312851291064</v>
      </c>
      <c r="AK357" s="5">
        <v>31.171710527887399</v>
      </c>
      <c r="AL357" s="5">
        <v>35.808585680401563</v>
      </c>
      <c r="AM357" s="13">
        <f t="shared" ref="AM357" si="1242">J353</f>
        <v>16285563.159999998</v>
      </c>
      <c r="AN357" s="13">
        <f t="shared" ref="AN357" si="1243">K353</f>
        <v>15467095.420000002</v>
      </c>
      <c r="AO357" s="13">
        <f t="shared" ref="AO357" si="1244">L353</f>
        <v>13910388.499999998</v>
      </c>
      <c r="AP357" s="13">
        <f t="shared" ref="AP357" si="1245">M353</f>
        <v>17455793.630000003</v>
      </c>
      <c r="AQ357" s="13">
        <f t="shared" ref="AQ357" si="1246">N353</f>
        <v>16109279.700000003</v>
      </c>
      <c r="AR357" s="13">
        <f t="shared" ref="AR357" si="1247">J354</f>
        <v>16886572.860000011</v>
      </c>
      <c r="AS357" s="13">
        <f t="shared" ref="AS357" si="1248">K354</f>
        <v>17063036.960000005</v>
      </c>
      <c r="AT357" s="13">
        <f t="shared" ref="AT357" si="1249">L354</f>
        <v>14020117.92</v>
      </c>
      <c r="AU357" s="13">
        <f t="shared" ref="AU357" si="1250">M354</f>
        <v>13502034.629999995</v>
      </c>
      <c r="AV357" s="13">
        <f t="shared" ref="AV357" si="1251">N354</f>
        <v>17393010.339999989</v>
      </c>
      <c r="AW357" s="13">
        <f t="shared" ref="AW357" si="1252">J356</f>
        <v>5864843.3100000117</v>
      </c>
      <c r="AX357" s="13">
        <f t="shared" ref="AX357" si="1253">K356</f>
        <v>5263833.6099999994</v>
      </c>
      <c r="AY357" s="13">
        <f t="shared" ref="AY357" si="1254">L356</f>
        <v>3667892.0700000003</v>
      </c>
      <c r="AZ357" s="13">
        <f t="shared" ref="AZ357" si="1255">M356</f>
        <v>3558162.6500000004</v>
      </c>
      <c r="BA357" s="13">
        <f t="shared" ref="BA357" si="1256">N356</f>
        <v>7511921.6499999985</v>
      </c>
      <c r="BB357" s="13">
        <f t="shared" ref="BB357" si="1257">J357</f>
        <v>5263833.6099999994</v>
      </c>
      <c r="BC357" s="13">
        <f t="shared" ref="BC357" si="1258">K357</f>
        <v>3667892.0700000003</v>
      </c>
      <c r="BD357" s="13">
        <f t="shared" ref="BD357" si="1259">L357</f>
        <v>3558162.6500000004</v>
      </c>
      <c r="BE357" s="13">
        <f t="shared" ref="BE357" si="1260">M357</f>
        <v>7511921.6499999985</v>
      </c>
      <c r="BF357" s="13">
        <f t="shared" ref="BF357" si="1261">N357</f>
        <v>6228191.0099999998</v>
      </c>
      <c r="BG357" s="13">
        <f t="shared" ref="BG357" si="1262">AM357-AR357</f>
        <v>-601009.70000001229</v>
      </c>
      <c r="BH357" s="13">
        <f t="shared" ref="BH357" si="1263">AN357-AS357</f>
        <v>-1595941.5400000028</v>
      </c>
      <c r="BI357" s="13">
        <f t="shared" ref="BI357" si="1264">AO357-AT357</f>
        <v>-109729.42000000179</v>
      </c>
      <c r="BJ357" s="13">
        <f t="shared" ref="BJ357" si="1265">AP357-AU357</f>
        <v>3953759.0000000075</v>
      </c>
      <c r="BK357" s="13">
        <f t="shared" ref="BK357" si="1266">AQ357-AV357</f>
        <v>-1283730.6399999857</v>
      </c>
    </row>
    <row r="358" spans="1:63" x14ac:dyDescent="0.2">
      <c r="A358" s="15">
        <v>392</v>
      </c>
      <c r="B358" s="15">
        <v>3</v>
      </c>
      <c r="C358" s="15">
        <v>1</v>
      </c>
      <c r="D358" s="15">
        <v>4</v>
      </c>
      <c r="E358" s="15" t="s">
        <v>86</v>
      </c>
      <c r="F358" s="2" t="s">
        <v>87</v>
      </c>
      <c r="G358" s="2" t="s">
        <v>56</v>
      </c>
      <c r="H358" s="2" t="s">
        <v>56</v>
      </c>
      <c r="P358" s="13">
        <v>0</v>
      </c>
      <c r="Q358" s="5"/>
    </row>
    <row r="359" spans="1:63" x14ac:dyDescent="0.2">
      <c r="A359" s="15">
        <v>393</v>
      </c>
      <c r="B359" s="15">
        <v>3</v>
      </c>
      <c r="C359" s="15">
        <v>1</v>
      </c>
      <c r="D359" s="15">
        <v>4</v>
      </c>
      <c r="E359" s="15" t="s">
        <v>86</v>
      </c>
      <c r="F359" s="2" t="s">
        <v>87</v>
      </c>
      <c r="G359" s="2" t="s">
        <v>56</v>
      </c>
      <c r="I359" s="2" t="s">
        <v>0</v>
      </c>
      <c r="J359" s="4">
        <v>11624002.969999999</v>
      </c>
      <c r="K359" s="4">
        <v>9041331.6899999976</v>
      </c>
      <c r="L359" s="4">
        <v>5779173.120000001</v>
      </c>
      <c r="M359" s="4">
        <v>9734783.879999999</v>
      </c>
      <c r="N359" s="4">
        <v>11586617.76</v>
      </c>
      <c r="P359" s="13">
        <v>-37385.209999999031</v>
      </c>
      <c r="Q359" s="5">
        <v>-0.32162078843652742</v>
      </c>
    </row>
    <row r="360" spans="1:63" x14ac:dyDescent="0.2">
      <c r="A360" s="15">
        <v>394</v>
      </c>
      <c r="B360" s="15">
        <v>3</v>
      </c>
      <c r="C360" s="15">
        <v>1</v>
      </c>
      <c r="D360" s="15">
        <v>4</v>
      </c>
      <c r="E360" s="15" t="s">
        <v>86</v>
      </c>
      <c r="F360" s="2" t="s">
        <v>87</v>
      </c>
      <c r="G360" s="2" t="s">
        <v>56</v>
      </c>
      <c r="I360" s="6" t="s">
        <v>98</v>
      </c>
      <c r="J360" s="7">
        <v>10818963.430000003</v>
      </c>
      <c r="K360" s="7">
        <v>10398647.029999996</v>
      </c>
      <c r="L360" s="7">
        <v>5746992.8799999999</v>
      </c>
      <c r="M360" s="7">
        <v>10074623.359999994</v>
      </c>
      <c r="N360" s="7">
        <v>9929169.4800000023</v>
      </c>
      <c r="P360" s="13">
        <v>-889793.95000000112</v>
      </c>
      <c r="Q360" s="5">
        <v>-8.2243918815057988</v>
      </c>
    </row>
    <row r="361" spans="1:63" ht="12" thickBot="1" x14ac:dyDescent="0.25">
      <c r="A361" s="15">
        <v>395</v>
      </c>
      <c r="B361" s="15">
        <v>3</v>
      </c>
      <c r="C361" s="15">
        <v>1</v>
      </c>
      <c r="D361" s="15">
        <v>4</v>
      </c>
      <c r="E361" s="15" t="s">
        <v>86</v>
      </c>
      <c r="F361" s="2" t="s">
        <v>87</v>
      </c>
      <c r="G361" s="2" t="s">
        <v>56</v>
      </c>
      <c r="I361" s="8" t="s">
        <v>99</v>
      </c>
      <c r="J361" s="9">
        <v>805039.53999999538</v>
      </c>
      <c r="K361" s="9">
        <v>-1357315.339999998</v>
      </c>
      <c r="L361" s="9">
        <v>32180.240000001155</v>
      </c>
      <c r="M361" s="9">
        <v>-339839.47999999486</v>
      </c>
      <c r="N361" s="9">
        <v>1657448.2799999975</v>
      </c>
      <c r="P361" s="13">
        <v>852408.74000000209</v>
      </c>
      <c r="Q361" s="5">
        <v>105.88408365631419</v>
      </c>
    </row>
    <row r="362" spans="1:63" x14ac:dyDescent="0.2">
      <c r="A362" s="15">
        <v>396</v>
      </c>
      <c r="B362" s="15">
        <v>3</v>
      </c>
      <c r="C362" s="15">
        <v>1</v>
      </c>
      <c r="D362" s="15">
        <v>4</v>
      </c>
      <c r="E362" s="15" t="s">
        <v>86</v>
      </c>
      <c r="F362" s="2" t="s">
        <v>87</v>
      </c>
      <c r="G362" s="2" t="s">
        <v>56</v>
      </c>
      <c r="I362" s="2" t="s">
        <v>100</v>
      </c>
      <c r="J362" s="4">
        <v>1712899.9200000055</v>
      </c>
      <c r="K362" s="4">
        <v>2517939.4600000009</v>
      </c>
      <c r="L362" s="4">
        <v>1160624.1200000006</v>
      </c>
      <c r="M362" s="4">
        <v>1192804.3599999996</v>
      </c>
      <c r="N362" s="4">
        <v>852964.87999999977</v>
      </c>
      <c r="P362" s="13">
        <v>-859935.04000000574</v>
      </c>
      <c r="Q362" s="5">
        <v>-50.203460806980658</v>
      </c>
      <c r="R362" s="5">
        <v>15.832384785129133</v>
      </c>
      <c r="S362" s="5">
        <v>8.5904957279468199</v>
      </c>
    </row>
    <row r="363" spans="1:63" x14ac:dyDescent="0.2">
      <c r="A363" s="15">
        <v>397</v>
      </c>
      <c r="B363" s="15">
        <v>3</v>
      </c>
      <c r="C363" s="15">
        <v>1</v>
      </c>
      <c r="D363" s="15">
        <v>4</v>
      </c>
      <c r="E363" s="15" t="s">
        <v>86</v>
      </c>
      <c r="F363" s="2" t="s">
        <v>87</v>
      </c>
      <c r="G363" s="2" t="s">
        <v>56</v>
      </c>
      <c r="I363" s="6" t="s">
        <v>101</v>
      </c>
      <c r="J363" s="7">
        <v>2517939.4600000009</v>
      </c>
      <c r="K363" s="7">
        <v>1160624.1200000006</v>
      </c>
      <c r="L363" s="7">
        <v>1192804.3599999996</v>
      </c>
      <c r="M363" s="7">
        <v>852964.87999999977</v>
      </c>
      <c r="N363" s="7">
        <v>2510413.1599999997</v>
      </c>
      <c r="P363" s="13">
        <v>-7526.3000000012107</v>
      </c>
      <c r="Q363" s="5">
        <v>-0.2989071071629823</v>
      </c>
      <c r="R363" s="5">
        <v>23.273389140201576</v>
      </c>
      <c r="S363" s="5">
        <v>25.283213918914786</v>
      </c>
      <c r="T363" s="2">
        <v>4.0000000000000001E-3</v>
      </c>
      <c r="U363" s="2">
        <v>1.66</v>
      </c>
      <c r="AA363" s="43">
        <v>-3.7385209999999031E-2</v>
      </c>
      <c r="AB363" s="43">
        <v>-0.88979395000000117</v>
      </c>
      <c r="AC363" s="43">
        <v>-0.85993504000000576</v>
      </c>
      <c r="AD363" s="43">
        <v>-7.5263000000012105E-3</v>
      </c>
      <c r="AE363" s="5">
        <v>-0.32162078843652742</v>
      </c>
      <c r="AF363" s="5">
        <v>-8.2243918815057988</v>
      </c>
      <c r="AG363" s="5">
        <v>-50.203460806980658</v>
      </c>
      <c r="AH363" s="5">
        <v>-0.2989071071629823</v>
      </c>
      <c r="AI363" s="5">
        <v>15.832384785129133</v>
      </c>
      <c r="AJ363" s="5">
        <v>8.5904957279468199</v>
      </c>
      <c r="AK363" s="5">
        <v>23.273389140201576</v>
      </c>
      <c r="AL363" s="5">
        <v>25.283213918914786</v>
      </c>
      <c r="AM363" s="13">
        <f t="shared" ref="AM363" si="1267">J359</f>
        <v>11624002.969999999</v>
      </c>
      <c r="AN363" s="13">
        <f t="shared" ref="AN363" si="1268">K359</f>
        <v>9041331.6899999976</v>
      </c>
      <c r="AO363" s="13">
        <f t="shared" ref="AO363" si="1269">L359</f>
        <v>5779173.120000001</v>
      </c>
      <c r="AP363" s="13">
        <f t="shared" ref="AP363" si="1270">M359</f>
        <v>9734783.879999999</v>
      </c>
      <c r="AQ363" s="13">
        <f t="shared" ref="AQ363" si="1271">N359</f>
        <v>11586617.76</v>
      </c>
      <c r="AR363" s="13">
        <f t="shared" ref="AR363" si="1272">J360</f>
        <v>10818963.430000003</v>
      </c>
      <c r="AS363" s="13">
        <f t="shared" ref="AS363" si="1273">K360</f>
        <v>10398647.029999996</v>
      </c>
      <c r="AT363" s="13">
        <f t="shared" ref="AT363" si="1274">L360</f>
        <v>5746992.8799999999</v>
      </c>
      <c r="AU363" s="13">
        <f t="shared" ref="AU363" si="1275">M360</f>
        <v>10074623.359999994</v>
      </c>
      <c r="AV363" s="13">
        <f t="shared" ref="AV363" si="1276">N360</f>
        <v>9929169.4800000023</v>
      </c>
      <c r="AW363" s="13">
        <f t="shared" ref="AW363" si="1277">J362</f>
        <v>1712899.9200000055</v>
      </c>
      <c r="AX363" s="13">
        <f t="shared" ref="AX363" si="1278">K362</f>
        <v>2517939.4600000009</v>
      </c>
      <c r="AY363" s="13">
        <f t="shared" ref="AY363" si="1279">L362</f>
        <v>1160624.1200000006</v>
      </c>
      <c r="AZ363" s="13">
        <f t="shared" ref="AZ363" si="1280">M362</f>
        <v>1192804.3599999996</v>
      </c>
      <c r="BA363" s="13">
        <f t="shared" ref="BA363" si="1281">N362</f>
        <v>852964.87999999977</v>
      </c>
      <c r="BB363" s="13">
        <f t="shared" ref="BB363" si="1282">J363</f>
        <v>2517939.4600000009</v>
      </c>
      <c r="BC363" s="13">
        <f t="shared" ref="BC363" si="1283">K363</f>
        <v>1160624.1200000006</v>
      </c>
      <c r="BD363" s="13">
        <f t="shared" ref="BD363" si="1284">L363</f>
        <v>1192804.3599999996</v>
      </c>
      <c r="BE363" s="13">
        <f t="shared" ref="BE363" si="1285">M363</f>
        <v>852964.87999999977</v>
      </c>
      <c r="BF363" s="13">
        <f t="shared" ref="BF363" si="1286">N363</f>
        <v>2510413.1599999997</v>
      </c>
      <c r="BG363" s="13">
        <f t="shared" ref="BG363" si="1287">AM363-AR363</f>
        <v>805039.53999999538</v>
      </c>
      <c r="BH363" s="13">
        <f t="shared" ref="BH363" si="1288">AN363-AS363</f>
        <v>-1357315.339999998</v>
      </c>
      <c r="BI363" s="13">
        <f t="shared" ref="BI363" si="1289">AO363-AT363</f>
        <v>32180.240000001155</v>
      </c>
      <c r="BJ363" s="13">
        <f t="shared" ref="BJ363" si="1290">AP363-AU363</f>
        <v>-339839.47999999486</v>
      </c>
      <c r="BK363" s="13">
        <f t="shared" ref="BK363" si="1291">AQ363-AV363</f>
        <v>1657448.2799999975</v>
      </c>
    </row>
    <row r="364" spans="1:63" x14ac:dyDescent="0.2">
      <c r="A364" s="15">
        <v>399</v>
      </c>
      <c r="B364" s="15">
        <v>3</v>
      </c>
      <c r="C364" s="15">
        <v>1</v>
      </c>
      <c r="D364" s="15">
        <v>0</v>
      </c>
      <c r="E364" s="15" t="s">
        <v>86</v>
      </c>
      <c r="F364" s="2" t="s">
        <v>121</v>
      </c>
      <c r="J364" s="11"/>
      <c r="K364" s="11"/>
      <c r="L364" s="11"/>
      <c r="M364" s="11"/>
      <c r="N364" s="11"/>
      <c r="P364" s="13">
        <v>0</v>
      </c>
      <c r="Q364" s="5"/>
    </row>
    <row r="365" spans="1:63" x14ac:dyDescent="0.2">
      <c r="A365" s="15">
        <v>400</v>
      </c>
      <c r="B365" s="15">
        <v>3</v>
      </c>
      <c r="C365" s="15">
        <v>1</v>
      </c>
      <c r="D365" s="15">
        <v>0</v>
      </c>
      <c r="E365" s="15" t="s">
        <v>86</v>
      </c>
      <c r="F365" s="2" t="s">
        <v>121</v>
      </c>
      <c r="I365" s="2" t="s">
        <v>0</v>
      </c>
      <c r="J365" s="4">
        <v>94767602.439999998</v>
      </c>
      <c r="K365" s="4">
        <v>91716208.110000014</v>
      </c>
      <c r="L365" s="4">
        <v>81107850.299999997</v>
      </c>
      <c r="M365" s="4">
        <v>102156492.87999998</v>
      </c>
      <c r="N365" s="4">
        <v>107178925.56</v>
      </c>
      <c r="P365" s="13">
        <v>12411323.120000005</v>
      </c>
      <c r="Q365" s="5">
        <v>13.096588708000677</v>
      </c>
    </row>
    <row r="366" spans="1:63" x14ac:dyDescent="0.2">
      <c r="A366" s="15">
        <v>401</v>
      </c>
      <c r="B366" s="15">
        <v>3</v>
      </c>
      <c r="C366" s="15">
        <v>1</v>
      </c>
      <c r="D366" s="15">
        <v>0</v>
      </c>
      <c r="E366" s="15" t="s">
        <v>86</v>
      </c>
      <c r="F366" s="2" t="s">
        <v>121</v>
      </c>
      <c r="I366" s="6" t="s">
        <v>98</v>
      </c>
      <c r="J366" s="7">
        <v>92767008.580000058</v>
      </c>
      <c r="K366" s="7">
        <v>99014787.870000064</v>
      </c>
      <c r="L366" s="7">
        <v>61907412.700000003</v>
      </c>
      <c r="M366" s="7">
        <v>95348293.020000085</v>
      </c>
      <c r="N366" s="7">
        <v>109750821.06999998</v>
      </c>
      <c r="P366" s="13">
        <v>16983812.48999992</v>
      </c>
      <c r="Q366" s="5">
        <v>18.308030785916184</v>
      </c>
    </row>
    <row r="367" spans="1:63" ht="12" thickBot="1" x14ac:dyDescent="0.25">
      <c r="A367" s="15">
        <v>402</v>
      </c>
      <c r="B367" s="15">
        <v>3</v>
      </c>
      <c r="C367" s="15">
        <v>1</v>
      </c>
      <c r="D367" s="15">
        <v>0</v>
      </c>
      <c r="E367" s="15" t="s">
        <v>86</v>
      </c>
      <c r="F367" s="2" t="s">
        <v>121</v>
      </c>
      <c r="I367" s="8" t="s">
        <v>99</v>
      </c>
      <c r="J367" s="9">
        <v>2000593.8599999398</v>
      </c>
      <c r="K367" s="9">
        <v>-7298579.7600000501</v>
      </c>
      <c r="L367" s="9">
        <v>19200437.599999994</v>
      </c>
      <c r="M367" s="9">
        <v>6808199.8599998951</v>
      </c>
      <c r="N367" s="9">
        <v>-2571895.5099999756</v>
      </c>
      <c r="P367" s="13">
        <v>-4572489.3699999154</v>
      </c>
      <c r="Q367" s="5">
        <v>-228.55660318781813</v>
      </c>
    </row>
    <row r="368" spans="1:63" x14ac:dyDescent="0.2">
      <c r="A368" s="15">
        <v>403</v>
      </c>
      <c r="B368" s="15">
        <v>3</v>
      </c>
      <c r="C368" s="15">
        <v>1</v>
      </c>
      <c r="D368" s="15">
        <v>0</v>
      </c>
      <c r="E368" s="15" t="s">
        <v>86</v>
      </c>
      <c r="F368" s="2" t="s">
        <v>121</v>
      </c>
      <c r="I368" s="2" t="s">
        <v>100</v>
      </c>
      <c r="J368" s="4">
        <v>19433570.950000066</v>
      </c>
      <c r="K368" s="4">
        <v>21434164.810000006</v>
      </c>
      <c r="L368" s="4">
        <v>14135585.049999956</v>
      </c>
      <c r="M368" s="4">
        <v>33336022.64999995</v>
      </c>
      <c r="N368" s="4">
        <v>40144222.509999841</v>
      </c>
      <c r="P368" s="13">
        <v>20710651.559999775</v>
      </c>
      <c r="Q368" s="5">
        <v>106.57151798444798</v>
      </c>
      <c r="R368" s="5">
        <v>20.948795533533904</v>
      </c>
      <c r="S368" s="5">
        <v>36.577605633032597</v>
      </c>
    </row>
    <row r="369" spans="1:63" x14ac:dyDescent="0.2">
      <c r="A369" s="15">
        <v>404</v>
      </c>
      <c r="B369" s="15">
        <v>3</v>
      </c>
      <c r="C369" s="15">
        <v>1</v>
      </c>
      <c r="D369" s="15">
        <v>0</v>
      </c>
      <c r="E369" s="15" t="s">
        <v>86</v>
      </c>
      <c r="F369" s="2" t="s">
        <v>121</v>
      </c>
      <c r="I369" s="6" t="s">
        <v>101</v>
      </c>
      <c r="J369" s="7">
        <v>21434164.810000006</v>
      </c>
      <c r="K369" s="7">
        <v>14135585.049999956</v>
      </c>
      <c r="L369" s="7">
        <v>33336022.64999995</v>
      </c>
      <c r="M369" s="7">
        <v>40144222.509999841</v>
      </c>
      <c r="N369" s="7">
        <v>37572326.999999866</v>
      </c>
      <c r="P369" s="13">
        <v>16138162.18999986</v>
      </c>
      <c r="Q369" s="5">
        <v>75.291770559078074</v>
      </c>
      <c r="R369" s="5">
        <v>23.105374570223091</v>
      </c>
      <c r="S369" s="5">
        <v>34.234210399242414</v>
      </c>
      <c r="AA369" s="43">
        <v>12.411323120000004</v>
      </c>
      <c r="AB369" s="43">
        <v>16.98381248999992</v>
      </c>
      <c r="AC369" s="43">
        <v>20.710651559999775</v>
      </c>
      <c r="AD369" s="43">
        <v>16.138162189999861</v>
      </c>
      <c r="AE369" s="5">
        <v>13.096588708000677</v>
      </c>
      <c r="AF369" s="5">
        <v>18.308030785916184</v>
      </c>
      <c r="AG369" s="5">
        <v>106.57151798444798</v>
      </c>
      <c r="AH369" s="5">
        <v>75.291770559078074</v>
      </c>
      <c r="AI369" s="5">
        <v>20.948795533533904</v>
      </c>
      <c r="AJ369" s="5">
        <v>36.577605633032597</v>
      </c>
      <c r="AK369" s="5">
        <v>23.105374570223091</v>
      </c>
      <c r="AL369" s="5">
        <v>34.234210399242414</v>
      </c>
      <c r="AM369" s="13">
        <f t="shared" ref="AM369" si="1292">J365</f>
        <v>94767602.439999998</v>
      </c>
      <c r="AN369" s="13">
        <f t="shared" ref="AN369" si="1293">K365</f>
        <v>91716208.110000014</v>
      </c>
      <c r="AO369" s="13">
        <f t="shared" ref="AO369" si="1294">L365</f>
        <v>81107850.299999997</v>
      </c>
      <c r="AP369" s="13">
        <f t="shared" ref="AP369" si="1295">M365</f>
        <v>102156492.87999998</v>
      </c>
      <c r="AQ369" s="13">
        <f t="shared" ref="AQ369" si="1296">N365</f>
        <v>107178925.56</v>
      </c>
      <c r="AR369" s="13">
        <f t="shared" ref="AR369" si="1297">J366</f>
        <v>92767008.580000058</v>
      </c>
      <c r="AS369" s="13">
        <f t="shared" ref="AS369" si="1298">K366</f>
        <v>99014787.870000064</v>
      </c>
      <c r="AT369" s="13">
        <f t="shared" ref="AT369" si="1299">L366</f>
        <v>61907412.700000003</v>
      </c>
      <c r="AU369" s="13">
        <f t="shared" ref="AU369" si="1300">M366</f>
        <v>95348293.020000085</v>
      </c>
      <c r="AV369" s="13">
        <f t="shared" ref="AV369" si="1301">N366</f>
        <v>109750821.06999998</v>
      </c>
      <c r="AW369" s="13">
        <f t="shared" ref="AW369" si="1302">J368</f>
        <v>19433570.950000066</v>
      </c>
      <c r="AX369" s="13">
        <f t="shared" ref="AX369" si="1303">K368</f>
        <v>21434164.810000006</v>
      </c>
      <c r="AY369" s="13">
        <f t="shared" ref="AY369" si="1304">L368</f>
        <v>14135585.049999956</v>
      </c>
      <c r="AZ369" s="13">
        <f t="shared" ref="AZ369" si="1305">M368</f>
        <v>33336022.64999995</v>
      </c>
      <c r="BA369" s="13">
        <f t="shared" ref="BA369" si="1306">N368</f>
        <v>40144222.509999841</v>
      </c>
      <c r="BB369" s="13">
        <f t="shared" ref="BB369" si="1307">J369</f>
        <v>21434164.810000006</v>
      </c>
      <c r="BC369" s="13">
        <f t="shared" ref="BC369" si="1308">K369</f>
        <v>14135585.049999956</v>
      </c>
      <c r="BD369" s="13">
        <f t="shared" ref="BD369" si="1309">L369</f>
        <v>33336022.64999995</v>
      </c>
      <c r="BE369" s="13">
        <f t="shared" ref="BE369" si="1310">M369</f>
        <v>40144222.509999841</v>
      </c>
      <c r="BF369" s="13">
        <f t="shared" ref="BF369" si="1311">N369</f>
        <v>37572326.999999866</v>
      </c>
      <c r="BG369" s="13">
        <f t="shared" ref="BG369" si="1312">AM369-AR369</f>
        <v>2000593.8599999398</v>
      </c>
      <c r="BH369" s="13">
        <f t="shared" ref="BH369" si="1313">AN369-AS369</f>
        <v>-7298579.7600000501</v>
      </c>
      <c r="BI369" s="13">
        <f t="shared" ref="BI369" si="1314">AO369-AT369</f>
        <v>19200437.599999994</v>
      </c>
      <c r="BJ369" s="13">
        <f t="shared" ref="BJ369" si="1315">AP369-AU369</f>
        <v>6808199.8599998951</v>
      </c>
      <c r="BK369" s="13">
        <f t="shared" ref="BK369" si="1316">AQ369-AV369</f>
        <v>-2571895.5099999756</v>
      </c>
    </row>
    <row r="370" spans="1:63" x14ac:dyDescent="0.2">
      <c r="A370" s="15">
        <v>407</v>
      </c>
      <c r="B370" s="15">
        <v>3</v>
      </c>
      <c r="C370" s="15">
        <v>2</v>
      </c>
      <c r="D370" s="15">
        <v>1</v>
      </c>
      <c r="E370" s="15" t="s">
        <v>86</v>
      </c>
      <c r="F370" s="2" t="s">
        <v>82</v>
      </c>
      <c r="G370" s="2" t="s">
        <v>81</v>
      </c>
      <c r="H370" s="2" t="s">
        <v>81</v>
      </c>
      <c r="P370" s="13">
        <v>0</v>
      </c>
      <c r="Q370" s="5"/>
    </row>
    <row r="371" spans="1:63" x14ac:dyDescent="0.2">
      <c r="A371" s="15">
        <v>408</v>
      </c>
      <c r="B371" s="15">
        <v>3</v>
      </c>
      <c r="C371" s="15">
        <v>2</v>
      </c>
      <c r="D371" s="15">
        <v>1</v>
      </c>
      <c r="E371" s="15" t="s">
        <v>86</v>
      </c>
      <c r="F371" s="2" t="s">
        <v>82</v>
      </c>
      <c r="G371" s="2" t="s">
        <v>81</v>
      </c>
      <c r="I371" s="2" t="s">
        <v>0</v>
      </c>
      <c r="J371" s="4">
        <v>88997415.870000049</v>
      </c>
      <c r="K371" s="4">
        <v>81897415.840000018</v>
      </c>
      <c r="L371" s="4">
        <v>84683741.530000001</v>
      </c>
      <c r="M371" s="4">
        <v>106093084</v>
      </c>
      <c r="N371" s="4">
        <v>124495774.31000003</v>
      </c>
      <c r="O371" s="2" t="s">
        <v>102</v>
      </c>
      <c r="P371" s="13">
        <v>35498358.439999983</v>
      </c>
      <c r="Q371" s="5">
        <v>39.886954124435483</v>
      </c>
    </row>
    <row r="372" spans="1:63" x14ac:dyDescent="0.2">
      <c r="A372" s="15">
        <v>409</v>
      </c>
      <c r="B372" s="15">
        <v>3</v>
      </c>
      <c r="C372" s="15">
        <v>2</v>
      </c>
      <c r="D372" s="15">
        <v>1</v>
      </c>
      <c r="E372" s="15" t="s">
        <v>86</v>
      </c>
      <c r="F372" s="2" t="s">
        <v>82</v>
      </c>
      <c r="G372" s="2" t="s">
        <v>81</v>
      </c>
      <c r="I372" s="6" t="s">
        <v>98</v>
      </c>
      <c r="J372" s="7">
        <v>85281418.159999967</v>
      </c>
      <c r="K372" s="7">
        <v>85860813.360000029</v>
      </c>
      <c r="L372" s="7">
        <v>77914398.299999848</v>
      </c>
      <c r="M372" s="7">
        <v>107069903.26999985</v>
      </c>
      <c r="N372" s="7">
        <v>124221170.44999997</v>
      </c>
      <c r="P372" s="13">
        <v>38939752.290000007</v>
      </c>
      <c r="Q372" s="5">
        <v>45.660301071616246</v>
      </c>
    </row>
    <row r="373" spans="1:63" ht="12" thickBot="1" x14ac:dyDescent="0.25">
      <c r="A373" s="15">
        <v>410</v>
      </c>
      <c r="B373" s="15">
        <v>3</v>
      </c>
      <c r="C373" s="15">
        <v>2</v>
      </c>
      <c r="D373" s="15">
        <v>1</v>
      </c>
      <c r="E373" s="15" t="s">
        <v>86</v>
      </c>
      <c r="F373" s="2" t="s">
        <v>82</v>
      </c>
      <c r="G373" s="2" t="s">
        <v>81</v>
      </c>
      <c r="I373" s="8" t="s">
        <v>99</v>
      </c>
      <c r="J373" s="9">
        <v>3715997.7100000829</v>
      </c>
      <c r="K373" s="9">
        <v>-3963397.5200000107</v>
      </c>
      <c r="L373" s="9">
        <v>6769343.2300001532</v>
      </c>
      <c r="M373" s="9">
        <v>-976819.26999984682</v>
      </c>
      <c r="N373" s="9">
        <v>274603.86000005901</v>
      </c>
      <c r="P373" s="13">
        <v>-3441393.8500000238</v>
      </c>
      <c r="Q373" s="5">
        <v>-92.610225263027601</v>
      </c>
    </row>
    <row r="374" spans="1:63" x14ac:dyDescent="0.2">
      <c r="A374" s="15">
        <v>411</v>
      </c>
      <c r="B374" s="15">
        <v>3</v>
      </c>
      <c r="C374" s="15">
        <v>2</v>
      </c>
      <c r="D374" s="15">
        <v>1</v>
      </c>
      <c r="E374" s="15" t="s">
        <v>86</v>
      </c>
      <c r="F374" s="2" t="s">
        <v>82</v>
      </c>
      <c r="G374" s="2" t="s">
        <v>81</v>
      </c>
      <c r="I374" s="2" t="s">
        <v>100</v>
      </c>
      <c r="J374" s="4">
        <v>-3454436.770000115</v>
      </c>
      <c r="K374" s="4">
        <v>261560.93999996781</v>
      </c>
      <c r="L374" s="4">
        <v>-3701836.5800000131</v>
      </c>
      <c r="M374" s="4">
        <v>3067506.6500000209</v>
      </c>
      <c r="N374" s="4">
        <v>2090687.3799999908</v>
      </c>
      <c r="P374" s="13">
        <v>5545124.1500001056</v>
      </c>
      <c r="Q374" s="5">
        <v>-160.5218019376259</v>
      </c>
      <c r="R374" s="5">
        <v>-4.050632417391447</v>
      </c>
      <c r="S374" s="5">
        <v>1.6830362911783296</v>
      </c>
    </row>
    <row r="375" spans="1:63" x14ac:dyDescent="0.2">
      <c r="A375" s="15">
        <v>412</v>
      </c>
      <c r="B375" s="15">
        <v>3</v>
      </c>
      <c r="C375" s="15">
        <v>2</v>
      </c>
      <c r="D375" s="15">
        <v>1</v>
      </c>
      <c r="E375" s="15" t="s">
        <v>86</v>
      </c>
      <c r="F375" s="2" t="s">
        <v>82</v>
      </c>
      <c r="G375" s="2" t="s">
        <v>81</v>
      </c>
      <c r="I375" s="6" t="s">
        <v>101</v>
      </c>
      <c r="J375" s="7">
        <v>261560.93999996781</v>
      </c>
      <c r="K375" s="7">
        <v>-3701836.5800000131</v>
      </c>
      <c r="L375" s="7">
        <v>3067506.6500000209</v>
      </c>
      <c r="M375" s="7">
        <v>2090687.3799999908</v>
      </c>
      <c r="N375" s="7">
        <v>2365291.2400000133</v>
      </c>
      <c r="P375" s="13">
        <v>2103730.3000000454</v>
      </c>
      <c r="Q375" s="5">
        <v>804.29834057038647</v>
      </c>
      <c r="R375" s="5">
        <v>0.30670331901521924</v>
      </c>
      <c r="S375" s="5">
        <v>1.904096726372468</v>
      </c>
      <c r="T375" s="2">
        <v>0</v>
      </c>
      <c r="U375" s="2">
        <v>9.5E-4</v>
      </c>
      <c r="AA375" s="43">
        <v>35.498358439999983</v>
      </c>
      <c r="AB375" s="43">
        <v>38.939752290000008</v>
      </c>
      <c r="AC375" s="43">
        <v>5.5451241500001061</v>
      </c>
      <c r="AD375" s="43">
        <v>2.1037303000000454</v>
      </c>
      <c r="AE375" s="5">
        <v>39.886954124435483</v>
      </c>
      <c r="AF375" s="5">
        <v>45.660301071616246</v>
      </c>
      <c r="AG375" s="5">
        <v>-160.5218019376259</v>
      </c>
      <c r="AH375" s="5">
        <v>804.29834057038647</v>
      </c>
      <c r="AI375" s="5">
        <v>-4.050632417391447</v>
      </c>
      <c r="AJ375" s="5">
        <v>1.6830362911783296</v>
      </c>
      <c r="AK375" s="5">
        <v>0.30670331901521924</v>
      </c>
      <c r="AL375" s="5">
        <v>1.904096726372468</v>
      </c>
      <c r="AM375" s="13">
        <f t="shared" ref="AM375" si="1317">J371</f>
        <v>88997415.870000049</v>
      </c>
      <c r="AN375" s="13">
        <f t="shared" ref="AN375" si="1318">K371</f>
        <v>81897415.840000018</v>
      </c>
      <c r="AO375" s="13">
        <f t="shared" ref="AO375" si="1319">L371</f>
        <v>84683741.530000001</v>
      </c>
      <c r="AP375" s="13">
        <f t="shared" ref="AP375" si="1320">M371</f>
        <v>106093084</v>
      </c>
      <c r="AQ375" s="13">
        <f t="shared" ref="AQ375" si="1321">N371</f>
        <v>124495774.31000003</v>
      </c>
      <c r="AR375" s="13">
        <f t="shared" ref="AR375" si="1322">J372</f>
        <v>85281418.159999967</v>
      </c>
      <c r="AS375" s="13">
        <f t="shared" ref="AS375" si="1323">K372</f>
        <v>85860813.360000029</v>
      </c>
      <c r="AT375" s="13">
        <f t="shared" ref="AT375" si="1324">L372</f>
        <v>77914398.299999848</v>
      </c>
      <c r="AU375" s="13">
        <f t="shared" ref="AU375" si="1325">M372</f>
        <v>107069903.26999985</v>
      </c>
      <c r="AV375" s="13">
        <f t="shared" ref="AV375" si="1326">N372</f>
        <v>124221170.44999997</v>
      </c>
      <c r="AW375" s="13">
        <f t="shared" ref="AW375" si="1327">J374</f>
        <v>-3454436.770000115</v>
      </c>
      <c r="AX375" s="13">
        <f t="shared" ref="AX375" si="1328">K374</f>
        <v>261560.93999996781</v>
      </c>
      <c r="AY375" s="13">
        <f t="shared" ref="AY375" si="1329">L374</f>
        <v>-3701836.5800000131</v>
      </c>
      <c r="AZ375" s="13">
        <f t="shared" ref="AZ375" si="1330">M374</f>
        <v>3067506.6500000209</v>
      </c>
      <c r="BA375" s="13">
        <f t="shared" ref="BA375" si="1331">N374</f>
        <v>2090687.3799999908</v>
      </c>
      <c r="BB375" s="13">
        <f t="shared" ref="BB375" si="1332">J375</f>
        <v>261560.93999996781</v>
      </c>
      <c r="BC375" s="13">
        <f t="shared" ref="BC375" si="1333">K375</f>
        <v>-3701836.5800000131</v>
      </c>
      <c r="BD375" s="13">
        <f t="shared" ref="BD375" si="1334">L375</f>
        <v>3067506.6500000209</v>
      </c>
      <c r="BE375" s="13">
        <f t="shared" ref="BE375" si="1335">M375</f>
        <v>2090687.3799999908</v>
      </c>
      <c r="BF375" s="13">
        <f t="shared" ref="BF375" si="1336">N375</f>
        <v>2365291.2400000133</v>
      </c>
      <c r="BG375" s="13">
        <f t="shared" ref="BG375" si="1337">AM375-AR375</f>
        <v>3715997.7100000829</v>
      </c>
      <c r="BH375" s="13">
        <f t="shared" ref="BH375" si="1338">AN375-AS375</f>
        <v>-3963397.5200000107</v>
      </c>
      <c r="BI375" s="13">
        <f t="shared" ref="BI375" si="1339">AO375-AT375</f>
        <v>6769343.2300001532</v>
      </c>
      <c r="BJ375" s="13">
        <f t="shared" ref="BJ375" si="1340">AP375-AU375</f>
        <v>-976819.26999984682</v>
      </c>
      <c r="BK375" s="13">
        <f t="shared" ref="BK375" si="1341">AQ375-AV375</f>
        <v>274603.86000005901</v>
      </c>
    </row>
    <row r="376" spans="1:63" x14ac:dyDescent="0.2">
      <c r="A376" s="15">
        <v>414</v>
      </c>
      <c r="B376" s="15">
        <v>3</v>
      </c>
      <c r="C376" s="15">
        <v>3</v>
      </c>
      <c r="D376" s="15">
        <v>1</v>
      </c>
      <c r="E376" s="15" t="s">
        <v>86</v>
      </c>
      <c r="F376" s="2" t="s">
        <v>29</v>
      </c>
      <c r="G376" s="2" t="s">
        <v>30</v>
      </c>
      <c r="H376" s="2" t="s">
        <v>30</v>
      </c>
      <c r="P376" s="13">
        <v>0</v>
      </c>
      <c r="Q376" s="5"/>
    </row>
    <row r="377" spans="1:63" x14ac:dyDescent="0.2">
      <c r="A377" s="15">
        <v>415</v>
      </c>
      <c r="B377" s="15">
        <v>3</v>
      </c>
      <c r="C377" s="15">
        <v>3</v>
      </c>
      <c r="D377" s="15">
        <v>1</v>
      </c>
      <c r="E377" s="15" t="s">
        <v>86</v>
      </c>
      <c r="F377" s="2" t="s">
        <v>29</v>
      </c>
      <c r="G377" s="2" t="s">
        <v>30</v>
      </c>
      <c r="I377" s="2" t="s">
        <v>0</v>
      </c>
      <c r="J377" s="4">
        <v>2341489.3800000004</v>
      </c>
      <c r="K377" s="4">
        <v>2201641.9000000004</v>
      </c>
      <c r="L377" s="4">
        <v>2056003.7999999993</v>
      </c>
      <c r="M377" s="4">
        <v>2189387.7599999998</v>
      </c>
      <c r="N377" s="4">
        <v>1976330.1900000002</v>
      </c>
      <c r="P377" s="13">
        <v>-365159.19000000018</v>
      </c>
      <c r="Q377" s="5">
        <v>-15.595167465589787</v>
      </c>
    </row>
    <row r="378" spans="1:63" x14ac:dyDescent="0.2">
      <c r="A378" s="15">
        <v>416</v>
      </c>
      <c r="B378" s="15">
        <v>3</v>
      </c>
      <c r="C378" s="15">
        <v>3</v>
      </c>
      <c r="D378" s="15">
        <v>1</v>
      </c>
      <c r="E378" s="15" t="s">
        <v>86</v>
      </c>
      <c r="F378" s="2" t="s">
        <v>29</v>
      </c>
      <c r="G378" s="2" t="s">
        <v>30</v>
      </c>
      <c r="I378" s="6" t="s">
        <v>98</v>
      </c>
      <c r="J378" s="7">
        <v>2100019.8599999994</v>
      </c>
      <c r="K378" s="7">
        <v>2011675.9000000004</v>
      </c>
      <c r="L378" s="7">
        <v>1643621.07</v>
      </c>
      <c r="M378" s="7">
        <v>1699297.1899999997</v>
      </c>
      <c r="N378" s="7">
        <v>1605383.26</v>
      </c>
      <c r="P378" s="13">
        <v>-494636.59999999939</v>
      </c>
      <c r="Q378" s="5">
        <v>-23.553901056916647</v>
      </c>
    </row>
    <row r="379" spans="1:63" ht="12" thickBot="1" x14ac:dyDescent="0.25">
      <c r="A379" s="15">
        <v>417</v>
      </c>
      <c r="B379" s="15">
        <v>3</v>
      </c>
      <c r="C379" s="15">
        <v>3</v>
      </c>
      <c r="D379" s="15">
        <v>1</v>
      </c>
      <c r="E379" s="15" t="s">
        <v>86</v>
      </c>
      <c r="F379" s="2" t="s">
        <v>29</v>
      </c>
      <c r="G379" s="2" t="s">
        <v>30</v>
      </c>
      <c r="I379" s="8" t="s">
        <v>99</v>
      </c>
      <c r="J379" s="9">
        <v>241469.52000000095</v>
      </c>
      <c r="K379" s="9">
        <v>189966</v>
      </c>
      <c r="L379" s="9">
        <v>412382.72999999928</v>
      </c>
      <c r="M379" s="9">
        <v>490090.57000000007</v>
      </c>
      <c r="N379" s="9">
        <v>370946.93000000017</v>
      </c>
      <c r="P379" s="13">
        <v>129477.40999999922</v>
      </c>
      <c r="Q379" s="5">
        <v>53.620601887972732</v>
      </c>
    </row>
    <row r="380" spans="1:63" x14ac:dyDescent="0.2">
      <c r="A380" s="15">
        <v>418</v>
      </c>
      <c r="B380" s="15">
        <v>3</v>
      </c>
      <c r="C380" s="15">
        <v>3</v>
      </c>
      <c r="D380" s="15">
        <v>1</v>
      </c>
      <c r="E380" s="15" t="s">
        <v>86</v>
      </c>
      <c r="F380" s="2" t="s">
        <v>29</v>
      </c>
      <c r="G380" s="2" t="s">
        <v>30</v>
      </c>
      <c r="I380" s="2" t="s">
        <v>100</v>
      </c>
      <c r="J380" s="4">
        <v>1986454.0299999989</v>
      </c>
      <c r="K380" s="4">
        <v>2227923.5499999998</v>
      </c>
      <c r="L380" s="4">
        <v>2417889.5499999998</v>
      </c>
      <c r="M380" s="4">
        <v>2830272.28</v>
      </c>
      <c r="N380" s="4">
        <v>3320362.8499999992</v>
      </c>
      <c r="P380" s="13">
        <v>1333908.8200000003</v>
      </c>
      <c r="Q380" s="5">
        <v>67.150248626694918</v>
      </c>
      <c r="R380" s="5">
        <v>94.592154476100973</v>
      </c>
      <c r="S380" s="5">
        <v>206.8268015950284</v>
      </c>
    </row>
    <row r="381" spans="1:63" x14ac:dyDescent="0.2">
      <c r="A381" s="15">
        <v>419</v>
      </c>
      <c r="B381" s="15">
        <v>3</v>
      </c>
      <c r="C381" s="15">
        <v>3</v>
      </c>
      <c r="D381" s="15">
        <v>1</v>
      </c>
      <c r="E381" s="15" t="s">
        <v>86</v>
      </c>
      <c r="F381" s="2" t="s">
        <v>29</v>
      </c>
      <c r="G381" s="2" t="s">
        <v>30</v>
      </c>
      <c r="I381" s="6" t="s">
        <v>101</v>
      </c>
      <c r="J381" s="7">
        <v>2227923.5499999998</v>
      </c>
      <c r="K381" s="7">
        <v>2417889.5499999998</v>
      </c>
      <c r="L381" s="7">
        <v>2830272.28</v>
      </c>
      <c r="M381" s="7">
        <v>3320362.8499999992</v>
      </c>
      <c r="N381" s="7">
        <v>3691309.7800000003</v>
      </c>
      <c r="P381" s="13">
        <v>1463386.2300000004</v>
      </c>
      <c r="Q381" s="5">
        <v>65.68386199786795</v>
      </c>
      <c r="R381" s="5">
        <v>106.09059430514149</v>
      </c>
      <c r="S381" s="5">
        <v>229.93324223400711</v>
      </c>
      <c r="AA381" s="43">
        <v>-0.36515919000000019</v>
      </c>
      <c r="AB381" s="43">
        <v>-0.49463659999999937</v>
      </c>
      <c r="AC381" s="43">
        <v>1.3339088200000002</v>
      </c>
      <c r="AD381" s="43">
        <v>1.4633862300000005</v>
      </c>
      <c r="AE381" s="5">
        <v>-15.595167465589787</v>
      </c>
      <c r="AF381" s="5">
        <v>-23.553901056916647</v>
      </c>
      <c r="AG381" s="5">
        <v>67.150248626694918</v>
      </c>
      <c r="AH381" s="5">
        <v>65.68386199786795</v>
      </c>
      <c r="AI381" s="5">
        <v>94.592154476100973</v>
      </c>
      <c r="AJ381" s="5">
        <v>206.8268015950284</v>
      </c>
      <c r="AK381" s="5">
        <v>106.09059430514149</v>
      </c>
      <c r="AL381" s="5">
        <v>229.93324223400711</v>
      </c>
      <c r="AM381" s="13">
        <f t="shared" ref="AM381" si="1342">J377</f>
        <v>2341489.3800000004</v>
      </c>
      <c r="AN381" s="13">
        <f t="shared" ref="AN381" si="1343">K377</f>
        <v>2201641.9000000004</v>
      </c>
      <c r="AO381" s="13">
        <f t="shared" ref="AO381" si="1344">L377</f>
        <v>2056003.7999999993</v>
      </c>
      <c r="AP381" s="13">
        <f t="shared" ref="AP381" si="1345">M377</f>
        <v>2189387.7599999998</v>
      </c>
      <c r="AQ381" s="13">
        <f t="shared" ref="AQ381" si="1346">N377</f>
        <v>1976330.1900000002</v>
      </c>
      <c r="AR381" s="13">
        <f t="shared" ref="AR381" si="1347">J378</f>
        <v>2100019.8599999994</v>
      </c>
      <c r="AS381" s="13">
        <f t="shared" ref="AS381" si="1348">K378</f>
        <v>2011675.9000000004</v>
      </c>
      <c r="AT381" s="13">
        <f t="shared" ref="AT381" si="1349">L378</f>
        <v>1643621.07</v>
      </c>
      <c r="AU381" s="13">
        <f t="shared" ref="AU381" si="1350">M378</f>
        <v>1699297.1899999997</v>
      </c>
      <c r="AV381" s="13">
        <f t="shared" ref="AV381" si="1351">N378</f>
        <v>1605383.26</v>
      </c>
      <c r="AW381" s="13">
        <f t="shared" ref="AW381" si="1352">J380</f>
        <v>1986454.0299999989</v>
      </c>
      <c r="AX381" s="13">
        <f t="shared" ref="AX381" si="1353">K380</f>
        <v>2227923.5499999998</v>
      </c>
      <c r="AY381" s="13">
        <f t="shared" ref="AY381" si="1354">L380</f>
        <v>2417889.5499999998</v>
      </c>
      <c r="AZ381" s="13">
        <f t="shared" ref="AZ381" si="1355">M380</f>
        <v>2830272.28</v>
      </c>
      <c r="BA381" s="13">
        <f t="shared" ref="BA381" si="1356">N380</f>
        <v>3320362.8499999992</v>
      </c>
      <c r="BB381" s="13">
        <f t="shared" ref="BB381" si="1357">J381</f>
        <v>2227923.5499999998</v>
      </c>
      <c r="BC381" s="13">
        <f t="shared" ref="BC381" si="1358">K381</f>
        <v>2417889.5499999998</v>
      </c>
      <c r="BD381" s="13">
        <f t="shared" ref="BD381" si="1359">L381</f>
        <v>2830272.28</v>
      </c>
      <c r="BE381" s="13">
        <f t="shared" ref="BE381" si="1360">M381</f>
        <v>3320362.8499999992</v>
      </c>
      <c r="BF381" s="13">
        <f t="shared" ref="BF381" si="1361">N381</f>
        <v>3691309.7800000003</v>
      </c>
      <c r="BG381" s="13">
        <f t="shared" ref="BG381" si="1362">AM381-AR381</f>
        <v>241469.52000000095</v>
      </c>
      <c r="BH381" s="13">
        <f t="shared" ref="BH381" si="1363">AN381-AS381</f>
        <v>189966</v>
      </c>
      <c r="BI381" s="13">
        <f t="shared" ref="BI381" si="1364">AO381-AT381</f>
        <v>412382.72999999928</v>
      </c>
      <c r="BJ381" s="13">
        <f t="shared" ref="BJ381" si="1365">AP381-AU381</f>
        <v>490090.57000000007</v>
      </c>
      <c r="BK381" s="13">
        <f t="shared" ref="BK381" si="1366">AQ381-AV381</f>
        <v>370946.93000000017</v>
      </c>
    </row>
    <row r="382" spans="1:63" x14ac:dyDescent="0.2">
      <c r="A382" s="15">
        <v>420</v>
      </c>
      <c r="B382" s="15">
        <v>3</v>
      </c>
      <c r="C382" s="15">
        <v>3</v>
      </c>
      <c r="D382" s="15">
        <v>2</v>
      </c>
      <c r="E382" s="15" t="s">
        <v>86</v>
      </c>
      <c r="F382" s="2" t="s">
        <v>29</v>
      </c>
      <c r="G382" s="2" t="s">
        <v>83</v>
      </c>
      <c r="H382" s="2" t="s">
        <v>83</v>
      </c>
      <c r="J382" s="4"/>
      <c r="K382" s="4"/>
      <c r="L382" s="4"/>
      <c r="M382" s="4"/>
      <c r="N382" s="4"/>
      <c r="P382" s="13">
        <v>0</v>
      </c>
      <c r="Q382" s="5"/>
    </row>
    <row r="383" spans="1:63" x14ac:dyDescent="0.2">
      <c r="A383" s="15">
        <v>421</v>
      </c>
      <c r="B383" s="15">
        <v>3</v>
      </c>
      <c r="C383" s="15">
        <v>3</v>
      </c>
      <c r="D383" s="15">
        <v>2</v>
      </c>
      <c r="E383" s="15" t="s">
        <v>86</v>
      </c>
      <c r="F383" s="2" t="s">
        <v>29</v>
      </c>
      <c r="G383" s="2" t="s">
        <v>83</v>
      </c>
      <c r="I383" s="2" t="s">
        <v>0</v>
      </c>
      <c r="J383" s="4">
        <v>29084060.320000004</v>
      </c>
      <c r="K383" s="4">
        <v>23814290.900000002</v>
      </c>
      <c r="L383" s="4">
        <v>20238407.48</v>
      </c>
      <c r="M383" s="4">
        <v>25258395.139999997</v>
      </c>
      <c r="N383" s="4">
        <v>46714269.760000005</v>
      </c>
      <c r="P383" s="13">
        <v>17630209.440000001</v>
      </c>
      <c r="Q383" s="5">
        <v>60.618116060900817</v>
      </c>
    </row>
    <row r="384" spans="1:63" x14ac:dyDescent="0.2">
      <c r="A384" s="15">
        <v>422</v>
      </c>
      <c r="B384" s="15">
        <v>3</v>
      </c>
      <c r="C384" s="15">
        <v>3</v>
      </c>
      <c r="D384" s="15">
        <v>2</v>
      </c>
      <c r="E384" s="15" t="s">
        <v>86</v>
      </c>
      <c r="F384" s="2" t="s">
        <v>29</v>
      </c>
      <c r="G384" s="2" t="s">
        <v>83</v>
      </c>
      <c r="I384" s="6" t="s">
        <v>98</v>
      </c>
      <c r="J384" s="7">
        <v>29410482.279999979</v>
      </c>
      <c r="K384" s="7">
        <v>24976938.150000006</v>
      </c>
      <c r="L384" s="7">
        <v>23954073.170000009</v>
      </c>
      <c r="M384" s="7">
        <v>26101038.289999999</v>
      </c>
      <c r="N384" s="7">
        <v>49411180.849999987</v>
      </c>
      <c r="P384" s="13">
        <v>20000698.570000008</v>
      </c>
      <c r="Q384" s="5">
        <v>68.005340339492122</v>
      </c>
    </row>
    <row r="385" spans="1:63" ht="12" thickBot="1" x14ac:dyDescent="0.25">
      <c r="A385" s="15">
        <v>423</v>
      </c>
      <c r="B385" s="15">
        <v>3</v>
      </c>
      <c r="C385" s="15">
        <v>3</v>
      </c>
      <c r="D385" s="15">
        <v>2</v>
      </c>
      <c r="E385" s="15" t="s">
        <v>86</v>
      </c>
      <c r="F385" s="2" t="s">
        <v>29</v>
      </c>
      <c r="G385" s="2" t="s">
        <v>83</v>
      </c>
      <c r="I385" s="8" t="s">
        <v>99</v>
      </c>
      <c r="J385" s="9">
        <v>-326421.95999997482</v>
      </c>
      <c r="K385" s="9">
        <v>-1162647.2500000037</v>
      </c>
      <c r="L385" s="9">
        <v>-3715665.6900000088</v>
      </c>
      <c r="M385" s="9">
        <v>-842643.15000000224</v>
      </c>
      <c r="N385" s="9">
        <v>-2696911.0899999812</v>
      </c>
      <c r="P385" s="13">
        <v>-2370489.1300000064</v>
      </c>
      <c r="Q385" s="5">
        <v>726.20393860761988</v>
      </c>
    </row>
    <row r="386" spans="1:63" x14ac:dyDescent="0.2">
      <c r="A386" s="15">
        <v>424</v>
      </c>
      <c r="B386" s="15">
        <v>3</v>
      </c>
      <c r="C386" s="15">
        <v>3</v>
      </c>
      <c r="D386" s="15">
        <v>2</v>
      </c>
      <c r="E386" s="15" t="s">
        <v>86</v>
      </c>
      <c r="F386" s="2" t="s">
        <v>29</v>
      </c>
      <c r="G386" s="2" t="s">
        <v>83</v>
      </c>
      <c r="I386" s="2" t="s">
        <v>100</v>
      </c>
      <c r="J386" s="4">
        <v>11754511.099999977</v>
      </c>
      <c r="K386" s="4">
        <v>11428089.140000002</v>
      </c>
      <c r="L386" s="4">
        <v>10265441.890000001</v>
      </c>
      <c r="M386" s="4">
        <v>6549776.1999999993</v>
      </c>
      <c r="N386" s="4">
        <v>5707133.0499999989</v>
      </c>
      <c r="P386" s="13">
        <v>-6047378.0499999784</v>
      </c>
      <c r="Q386" s="5">
        <v>-51.447295413247687</v>
      </c>
      <c r="R386" s="5">
        <v>39.967080403823921</v>
      </c>
      <c r="S386" s="5">
        <v>11.55028669993828</v>
      </c>
    </row>
    <row r="387" spans="1:63" x14ac:dyDescent="0.2">
      <c r="A387" s="15">
        <v>425</v>
      </c>
      <c r="B387" s="15">
        <v>3</v>
      </c>
      <c r="C387" s="15">
        <v>3</v>
      </c>
      <c r="D387" s="15">
        <v>2</v>
      </c>
      <c r="E387" s="15" t="s">
        <v>86</v>
      </c>
      <c r="F387" s="2" t="s">
        <v>29</v>
      </c>
      <c r="G387" s="2" t="s">
        <v>83</v>
      </c>
      <c r="I387" s="6" t="s">
        <v>101</v>
      </c>
      <c r="J387" s="7">
        <v>11428089.140000002</v>
      </c>
      <c r="K387" s="7">
        <v>10265441.890000001</v>
      </c>
      <c r="L387" s="7">
        <v>6549776.1999999993</v>
      </c>
      <c r="M387" s="7">
        <v>5707133.0499999989</v>
      </c>
      <c r="N387" s="7">
        <v>3010221.96</v>
      </c>
      <c r="P387" s="13">
        <v>-8417867.1800000034</v>
      </c>
      <c r="Q387" s="5">
        <v>-73.659446272047546</v>
      </c>
      <c r="R387" s="5">
        <v>38.857197346170182</v>
      </c>
      <c r="S387" s="5">
        <v>6.0921878575180841</v>
      </c>
      <c r="AA387" s="43">
        <v>17.630209440000002</v>
      </c>
      <c r="AB387" s="43">
        <v>20.000698570000008</v>
      </c>
      <c r="AC387" s="43">
        <v>-6.0473780499999785</v>
      </c>
      <c r="AD387" s="43">
        <v>-8.4178671800000036</v>
      </c>
      <c r="AE387" s="5">
        <v>60.618116060900817</v>
      </c>
      <c r="AF387" s="5">
        <v>68.005340339492122</v>
      </c>
      <c r="AG387" s="5">
        <v>-51.447295413247687</v>
      </c>
      <c r="AH387" s="5">
        <v>-73.659446272047546</v>
      </c>
      <c r="AI387" s="5">
        <v>39.967080403823921</v>
      </c>
      <c r="AJ387" s="5">
        <v>11.55028669993828</v>
      </c>
      <c r="AK387" s="5">
        <v>38.857197346170182</v>
      </c>
      <c r="AL387" s="5">
        <v>6.0921878575180841</v>
      </c>
      <c r="AM387" s="13">
        <f t="shared" ref="AM387" si="1367">J383</f>
        <v>29084060.320000004</v>
      </c>
      <c r="AN387" s="13">
        <f t="shared" ref="AN387" si="1368">K383</f>
        <v>23814290.900000002</v>
      </c>
      <c r="AO387" s="13">
        <f t="shared" ref="AO387" si="1369">L383</f>
        <v>20238407.48</v>
      </c>
      <c r="AP387" s="13">
        <f t="shared" ref="AP387" si="1370">M383</f>
        <v>25258395.139999997</v>
      </c>
      <c r="AQ387" s="13">
        <f t="shared" ref="AQ387" si="1371">N383</f>
        <v>46714269.760000005</v>
      </c>
      <c r="AR387" s="13">
        <f t="shared" ref="AR387" si="1372">J384</f>
        <v>29410482.279999979</v>
      </c>
      <c r="AS387" s="13">
        <f t="shared" ref="AS387" si="1373">K384</f>
        <v>24976938.150000006</v>
      </c>
      <c r="AT387" s="13">
        <f t="shared" ref="AT387" si="1374">L384</f>
        <v>23954073.170000009</v>
      </c>
      <c r="AU387" s="13">
        <f t="shared" ref="AU387" si="1375">M384</f>
        <v>26101038.289999999</v>
      </c>
      <c r="AV387" s="13">
        <f t="shared" ref="AV387" si="1376">N384</f>
        <v>49411180.849999987</v>
      </c>
      <c r="AW387" s="13">
        <f t="shared" ref="AW387" si="1377">J386</f>
        <v>11754511.099999977</v>
      </c>
      <c r="AX387" s="13">
        <f t="shared" ref="AX387" si="1378">K386</f>
        <v>11428089.140000002</v>
      </c>
      <c r="AY387" s="13">
        <f t="shared" ref="AY387" si="1379">L386</f>
        <v>10265441.890000001</v>
      </c>
      <c r="AZ387" s="13">
        <f t="shared" ref="AZ387" si="1380">M386</f>
        <v>6549776.1999999993</v>
      </c>
      <c r="BA387" s="13">
        <f t="shared" ref="BA387" si="1381">N386</f>
        <v>5707133.0499999989</v>
      </c>
      <c r="BB387" s="13">
        <f t="shared" ref="BB387" si="1382">J387</f>
        <v>11428089.140000002</v>
      </c>
      <c r="BC387" s="13">
        <f t="shared" ref="BC387" si="1383">K387</f>
        <v>10265441.890000001</v>
      </c>
      <c r="BD387" s="13">
        <f t="shared" ref="BD387" si="1384">L387</f>
        <v>6549776.1999999993</v>
      </c>
      <c r="BE387" s="13">
        <f t="shared" ref="BE387" si="1385">M387</f>
        <v>5707133.0499999989</v>
      </c>
      <c r="BF387" s="13">
        <f t="shared" ref="BF387" si="1386">N387</f>
        <v>3010221.96</v>
      </c>
      <c r="BG387" s="13">
        <f t="shared" ref="BG387" si="1387">AM387-AR387</f>
        <v>-326421.95999997482</v>
      </c>
      <c r="BH387" s="13">
        <f t="shared" ref="BH387" si="1388">AN387-AS387</f>
        <v>-1162647.2500000037</v>
      </c>
      <c r="BI387" s="13">
        <f t="shared" ref="BI387" si="1389">AO387-AT387</f>
        <v>-3715665.6900000088</v>
      </c>
      <c r="BJ387" s="13">
        <f t="shared" ref="BJ387" si="1390">AP387-AU387</f>
        <v>-842643.15000000224</v>
      </c>
      <c r="BK387" s="13">
        <f t="shared" ref="BK387" si="1391">AQ387-AV387</f>
        <v>-2696911.0899999812</v>
      </c>
    </row>
    <row r="388" spans="1:63" x14ac:dyDescent="0.2">
      <c r="A388" s="15">
        <v>426</v>
      </c>
      <c r="B388" s="15">
        <v>3</v>
      </c>
      <c r="C388" s="15">
        <v>3</v>
      </c>
      <c r="D388" s="15">
        <v>3</v>
      </c>
      <c r="E388" s="15" t="s">
        <v>86</v>
      </c>
      <c r="F388" s="2" t="s">
        <v>29</v>
      </c>
      <c r="G388" s="2" t="s">
        <v>47</v>
      </c>
      <c r="H388" s="2" t="s">
        <v>47</v>
      </c>
      <c r="J388" s="4"/>
      <c r="K388" s="4"/>
      <c r="L388" s="4"/>
      <c r="M388" s="4"/>
      <c r="N388" s="4"/>
      <c r="P388" s="13">
        <v>0</v>
      </c>
      <c r="Q388" s="5"/>
    </row>
    <row r="389" spans="1:63" x14ac:dyDescent="0.2">
      <c r="A389" s="15">
        <v>427</v>
      </c>
      <c r="B389" s="15">
        <v>3</v>
      </c>
      <c r="C389" s="15">
        <v>3</v>
      </c>
      <c r="D389" s="15">
        <v>3</v>
      </c>
      <c r="E389" s="15" t="s">
        <v>86</v>
      </c>
      <c r="F389" s="2" t="s">
        <v>29</v>
      </c>
      <c r="G389" s="2" t="s">
        <v>47</v>
      </c>
      <c r="I389" s="2" t="s">
        <v>0</v>
      </c>
      <c r="J389" s="4">
        <v>29677610.820000004</v>
      </c>
      <c r="K389" s="4">
        <v>25178896.759999998</v>
      </c>
      <c r="L389" s="4">
        <v>16148806.189999998</v>
      </c>
      <c r="M389" s="4">
        <v>29107601.960000001</v>
      </c>
      <c r="N389" s="4">
        <v>29510635.27</v>
      </c>
      <c r="P389" s="13">
        <v>-166975.55000000447</v>
      </c>
      <c r="Q389" s="5">
        <v>-0.56263137559401377</v>
      </c>
    </row>
    <row r="390" spans="1:63" x14ac:dyDescent="0.2">
      <c r="A390" s="15">
        <v>428</v>
      </c>
      <c r="B390" s="15">
        <v>3</v>
      </c>
      <c r="C390" s="15">
        <v>3</v>
      </c>
      <c r="D390" s="15">
        <v>3</v>
      </c>
      <c r="E390" s="15" t="s">
        <v>86</v>
      </c>
      <c r="F390" s="2" t="s">
        <v>29</v>
      </c>
      <c r="G390" s="2" t="s">
        <v>47</v>
      </c>
      <c r="I390" s="6" t="s">
        <v>98</v>
      </c>
      <c r="J390" s="7">
        <v>29629373.129999984</v>
      </c>
      <c r="K390" s="7">
        <v>24245378.219999999</v>
      </c>
      <c r="L390" s="7">
        <v>15932391.749999996</v>
      </c>
      <c r="M390" s="7">
        <v>23204594.069999993</v>
      </c>
      <c r="N390" s="7">
        <v>28629465.350000016</v>
      </c>
      <c r="P390" s="13">
        <v>-999907.77999996766</v>
      </c>
      <c r="Q390" s="5">
        <v>-3.3747179719693543</v>
      </c>
    </row>
    <row r="391" spans="1:63" ht="12" thickBot="1" x14ac:dyDescent="0.25">
      <c r="A391" s="15">
        <v>429</v>
      </c>
      <c r="B391" s="15">
        <v>3</v>
      </c>
      <c r="C391" s="15">
        <v>3</v>
      </c>
      <c r="D391" s="15">
        <v>3</v>
      </c>
      <c r="E391" s="15" t="s">
        <v>86</v>
      </c>
      <c r="F391" s="2" t="s">
        <v>29</v>
      </c>
      <c r="G391" s="2" t="s">
        <v>47</v>
      </c>
      <c r="I391" s="8" t="s">
        <v>99</v>
      </c>
      <c r="J391" s="9">
        <v>48237.690000019968</v>
      </c>
      <c r="K391" s="9">
        <v>933518.53999999911</v>
      </c>
      <c r="L391" s="9">
        <v>216414.44000000134</v>
      </c>
      <c r="M391" s="9">
        <v>5903007.890000008</v>
      </c>
      <c r="N391" s="9">
        <v>881169.91999998316</v>
      </c>
      <c r="P391" s="13">
        <v>832932.22999996319</v>
      </c>
      <c r="Q391" s="5">
        <v>1726.7249530390416</v>
      </c>
    </row>
    <row r="392" spans="1:63" x14ac:dyDescent="0.2">
      <c r="A392" s="15">
        <v>430</v>
      </c>
      <c r="B392" s="15">
        <v>3</v>
      </c>
      <c r="C392" s="15">
        <v>3</v>
      </c>
      <c r="D392" s="15">
        <v>3</v>
      </c>
      <c r="E392" s="15" t="s">
        <v>86</v>
      </c>
      <c r="F392" s="2" t="s">
        <v>29</v>
      </c>
      <c r="G392" s="2" t="s">
        <v>47</v>
      </c>
      <c r="I392" s="2" t="s">
        <v>100</v>
      </c>
      <c r="J392" s="4">
        <v>1592480.3299999801</v>
      </c>
      <c r="K392" s="4">
        <v>1640718.02</v>
      </c>
      <c r="L392" s="4">
        <v>2574236.5699999994</v>
      </c>
      <c r="M392" s="4">
        <v>2790651.3499999992</v>
      </c>
      <c r="N392" s="4">
        <v>8693659.0599999987</v>
      </c>
      <c r="P392" s="13">
        <v>7101178.7300000191</v>
      </c>
      <c r="Q392" s="5">
        <v>445.91939983334726</v>
      </c>
      <c r="R392" s="5">
        <v>5.374667641508692</v>
      </c>
      <c r="S392" s="5">
        <v>30.366124388697301</v>
      </c>
    </row>
    <row r="393" spans="1:63" x14ac:dyDescent="0.2">
      <c r="A393" s="15">
        <v>431</v>
      </c>
      <c r="B393" s="15">
        <v>3</v>
      </c>
      <c r="C393" s="15">
        <v>3</v>
      </c>
      <c r="D393" s="15">
        <v>3</v>
      </c>
      <c r="E393" s="15" t="s">
        <v>86</v>
      </c>
      <c r="F393" s="2" t="s">
        <v>29</v>
      </c>
      <c r="G393" s="2" t="s">
        <v>47</v>
      </c>
      <c r="I393" s="6" t="s">
        <v>101</v>
      </c>
      <c r="J393" s="7">
        <v>1640718.02</v>
      </c>
      <c r="K393" s="7">
        <v>2574236.5699999994</v>
      </c>
      <c r="L393" s="7">
        <v>2790651.3499999992</v>
      </c>
      <c r="M393" s="7">
        <v>8693659.0599999987</v>
      </c>
      <c r="N393" s="7">
        <v>9574829.3400000017</v>
      </c>
      <c r="P393" s="13">
        <v>7934111.3200000022</v>
      </c>
      <c r="Q393" s="5">
        <v>483.575557974307</v>
      </c>
      <c r="R393" s="5">
        <v>5.5374712546272518</v>
      </c>
      <c r="S393" s="5">
        <v>33.443968383433315</v>
      </c>
      <c r="AA393" s="43">
        <v>-0.16697555000000447</v>
      </c>
      <c r="AB393" s="43">
        <v>-0.99990777999996772</v>
      </c>
      <c r="AC393" s="43">
        <v>7.1011787300000186</v>
      </c>
      <c r="AD393" s="43">
        <v>7.9341113200000022</v>
      </c>
      <c r="AE393" s="5">
        <v>-0.56263137559401377</v>
      </c>
      <c r="AF393" s="5">
        <v>-3.3747179719693543</v>
      </c>
      <c r="AG393" s="5">
        <v>445.91939983334726</v>
      </c>
      <c r="AH393" s="5">
        <v>483.575557974307</v>
      </c>
      <c r="AI393" s="5">
        <v>5.374667641508692</v>
      </c>
      <c r="AJ393" s="5">
        <v>30.366124388697301</v>
      </c>
      <c r="AK393" s="5">
        <v>5.5374712546272518</v>
      </c>
      <c r="AL393" s="5">
        <v>33.443968383433315</v>
      </c>
      <c r="AM393" s="13">
        <f t="shared" ref="AM393" si="1392">J389</f>
        <v>29677610.820000004</v>
      </c>
      <c r="AN393" s="13">
        <f t="shared" ref="AN393" si="1393">K389</f>
        <v>25178896.759999998</v>
      </c>
      <c r="AO393" s="13">
        <f t="shared" ref="AO393" si="1394">L389</f>
        <v>16148806.189999998</v>
      </c>
      <c r="AP393" s="13">
        <f t="shared" ref="AP393" si="1395">M389</f>
        <v>29107601.960000001</v>
      </c>
      <c r="AQ393" s="13">
        <f t="shared" ref="AQ393" si="1396">N389</f>
        <v>29510635.27</v>
      </c>
      <c r="AR393" s="13">
        <f t="shared" ref="AR393" si="1397">J390</f>
        <v>29629373.129999984</v>
      </c>
      <c r="AS393" s="13">
        <f t="shared" ref="AS393" si="1398">K390</f>
        <v>24245378.219999999</v>
      </c>
      <c r="AT393" s="13">
        <f t="shared" ref="AT393" si="1399">L390</f>
        <v>15932391.749999996</v>
      </c>
      <c r="AU393" s="13">
        <f t="shared" ref="AU393" si="1400">M390</f>
        <v>23204594.069999993</v>
      </c>
      <c r="AV393" s="13">
        <f t="shared" ref="AV393" si="1401">N390</f>
        <v>28629465.350000016</v>
      </c>
      <c r="AW393" s="13">
        <f t="shared" ref="AW393" si="1402">J392</f>
        <v>1592480.3299999801</v>
      </c>
      <c r="AX393" s="13">
        <f t="shared" ref="AX393" si="1403">K392</f>
        <v>1640718.02</v>
      </c>
      <c r="AY393" s="13">
        <f t="shared" ref="AY393" si="1404">L392</f>
        <v>2574236.5699999994</v>
      </c>
      <c r="AZ393" s="13">
        <f t="shared" ref="AZ393" si="1405">M392</f>
        <v>2790651.3499999992</v>
      </c>
      <c r="BA393" s="13">
        <f t="shared" ref="BA393" si="1406">N392</f>
        <v>8693659.0599999987</v>
      </c>
      <c r="BB393" s="13">
        <f t="shared" ref="BB393" si="1407">J393</f>
        <v>1640718.02</v>
      </c>
      <c r="BC393" s="13">
        <f t="shared" ref="BC393" si="1408">K393</f>
        <v>2574236.5699999994</v>
      </c>
      <c r="BD393" s="13">
        <f t="shared" ref="BD393" si="1409">L393</f>
        <v>2790651.3499999992</v>
      </c>
      <c r="BE393" s="13">
        <f t="shared" ref="BE393" si="1410">M393</f>
        <v>8693659.0599999987</v>
      </c>
      <c r="BF393" s="13">
        <f t="shared" ref="BF393" si="1411">N393</f>
        <v>9574829.3400000017</v>
      </c>
      <c r="BG393" s="13">
        <f t="shared" ref="BG393" si="1412">AM393-AR393</f>
        <v>48237.690000019968</v>
      </c>
      <c r="BH393" s="13">
        <f t="shared" ref="BH393" si="1413">AN393-AS393</f>
        <v>933518.53999999911</v>
      </c>
      <c r="BI393" s="13">
        <f t="shared" ref="BI393" si="1414">AO393-AT393</f>
        <v>216414.44000000134</v>
      </c>
      <c r="BJ393" s="13">
        <f t="shared" ref="BJ393" si="1415">AP393-AU393</f>
        <v>5903007.890000008</v>
      </c>
      <c r="BK393" s="13">
        <f t="shared" ref="BK393" si="1416">AQ393-AV393</f>
        <v>881169.91999998316</v>
      </c>
    </row>
    <row r="394" spans="1:63" x14ac:dyDescent="0.2">
      <c r="A394" s="15">
        <v>432</v>
      </c>
      <c r="B394" s="15">
        <v>3</v>
      </c>
      <c r="C394" s="15">
        <v>3</v>
      </c>
      <c r="D394" s="15">
        <v>4</v>
      </c>
      <c r="E394" s="15" t="s">
        <v>86</v>
      </c>
      <c r="F394" s="2" t="s">
        <v>29</v>
      </c>
      <c r="G394" s="2" t="s">
        <v>39</v>
      </c>
      <c r="H394" s="2" t="s">
        <v>39</v>
      </c>
      <c r="J394" s="4"/>
      <c r="K394" s="10"/>
      <c r="L394" s="10"/>
      <c r="M394" s="10"/>
      <c r="N394" s="10"/>
      <c r="P394" s="13">
        <v>0</v>
      </c>
      <c r="Q394" s="5"/>
    </row>
    <row r="395" spans="1:63" x14ac:dyDescent="0.2">
      <c r="A395" s="15">
        <v>433</v>
      </c>
      <c r="B395" s="15">
        <v>3</v>
      </c>
      <c r="C395" s="15">
        <v>3</v>
      </c>
      <c r="D395" s="15">
        <v>4</v>
      </c>
      <c r="E395" s="15" t="s">
        <v>86</v>
      </c>
      <c r="F395" s="2" t="s">
        <v>29</v>
      </c>
      <c r="G395" s="2" t="s">
        <v>39</v>
      </c>
      <c r="I395" s="2" t="s">
        <v>0</v>
      </c>
      <c r="J395" s="4">
        <v>39979520.01000002</v>
      </c>
      <c r="K395" s="4">
        <v>37186499.240000024</v>
      </c>
      <c r="L395" s="4">
        <v>18041402.039999999</v>
      </c>
      <c r="M395" s="4">
        <v>35989612.129999973</v>
      </c>
      <c r="N395" s="4">
        <v>44677089.190000005</v>
      </c>
      <c r="P395" s="13">
        <v>4697569.1799999848</v>
      </c>
      <c r="Q395" s="5">
        <v>11.74993891578735</v>
      </c>
    </row>
    <row r="396" spans="1:63" x14ac:dyDescent="0.2">
      <c r="A396" s="15">
        <v>434</v>
      </c>
      <c r="B396" s="15">
        <v>3</v>
      </c>
      <c r="C396" s="15">
        <v>3</v>
      </c>
      <c r="D396" s="15">
        <v>4</v>
      </c>
      <c r="E396" s="15" t="s">
        <v>86</v>
      </c>
      <c r="F396" s="2" t="s">
        <v>29</v>
      </c>
      <c r="G396" s="2" t="s">
        <v>39</v>
      </c>
      <c r="I396" s="6" t="s">
        <v>98</v>
      </c>
      <c r="J396" s="7">
        <v>39756626.189999975</v>
      </c>
      <c r="K396" s="7">
        <v>39519830.440000013</v>
      </c>
      <c r="L396" s="7">
        <v>20603856.229999989</v>
      </c>
      <c r="M396" s="7">
        <v>37021893.840000048</v>
      </c>
      <c r="N396" s="7">
        <v>49602635.239999987</v>
      </c>
      <c r="P396" s="13">
        <v>9846009.0500000119</v>
      </c>
      <c r="Q396" s="5">
        <v>24.765705729015288</v>
      </c>
    </row>
    <row r="397" spans="1:63" ht="12" thickBot="1" x14ac:dyDescent="0.25">
      <c r="A397" s="15">
        <v>435</v>
      </c>
      <c r="B397" s="15">
        <v>3</v>
      </c>
      <c r="C397" s="15">
        <v>3</v>
      </c>
      <c r="D397" s="15">
        <v>4</v>
      </c>
      <c r="E397" s="15" t="s">
        <v>86</v>
      </c>
      <c r="F397" s="2" t="s">
        <v>29</v>
      </c>
      <c r="G397" s="2" t="s">
        <v>39</v>
      </c>
      <c r="I397" s="8" t="s">
        <v>99</v>
      </c>
      <c r="J397" s="9">
        <v>222893.820000045</v>
      </c>
      <c r="K397" s="9">
        <v>-2333331.1999999881</v>
      </c>
      <c r="L397" s="9">
        <v>-2562454.1899999902</v>
      </c>
      <c r="M397" s="9">
        <v>-1032281.7100000754</v>
      </c>
      <c r="N397" s="9">
        <v>-4925546.0499999821</v>
      </c>
      <c r="P397" s="13">
        <v>-5148439.8700000271</v>
      </c>
      <c r="Q397" s="5">
        <v>-2309.8172349502502</v>
      </c>
    </row>
    <row r="398" spans="1:63" x14ac:dyDescent="0.2">
      <c r="A398" s="15">
        <v>436</v>
      </c>
      <c r="B398" s="15">
        <v>3</v>
      </c>
      <c r="C398" s="15">
        <v>3</v>
      </c>
      <c r="D398" s="15">
        <v>4</v>
      </c>
      <c r="E398" s="15" t="s">
        <v>86</v>
      </c>
      <c r="F398" s="2" t="s">
        <v>29</v>
      </c>
      <c r="G398" s="2" t="s">
        <v>39</v>
      </c>
      <c r="I398" s="2" t="s">
        <v>100</v>
      </c>
      <c r="J398" s="4">
        <v>2380843.3699999549</v>
      </c>
      <c r="K398" s="4">
        <v>2603737.19</v>
      </c>
      <c r="L398" s="4">
        <v>270405.99000000139</v>
      </c>
      <c r="M398" s="4">
        <v>-2292048.1999999993</v>
      </c>
      <c r="N398" s="4">
        <v>-3324329.9100000006</v>
      </c>
      <c r="P398" s="13">
        <v>-5705173.2799999556</v>
      </c>
      <c r="Q398" s="5">
        <v>-239.62824904353383</v>
      </c>
      <c r="R398" s="5">
        <v>5.9885447991027245</v>
      </c>
      <c r="S398" s="5">
        <v>-6.7019219723214078</v>
      </c>
    </row>
    <row r="399" spans="1:63" x14ac:dyDescent="0.2">
      <c r="A399" s="15">
        <v>437</v>
      </c>
      <c r="B399" s="15">
        <v>3</v>
      </c>
      <c r="C399" s="15">
        <v>3</v>
      </c>
      <c r="D399" s="15">
        <v>4</v>
      </c>
      <c r="E399" s="15" t="s">
        <v>86</v>
      </c>
      <c r="F399" s="2" t="s">
        <v>29</v>
      </c>
      <c r="G399" s="2" t="s">
        <v>39</v>
      </c>
      <c r="I399" s="6" t="s">
        <v>101</v>
      </c>
      <c r="J399" s="7">
        <v>2603737.19</v>
      </c>
      <c r="K399" s="7">
        <v>270405.99000000139</v>
      </c>
      <c r="L399" s="7">
        <v>-2292048.1999999993</v>
      </c>
      <c r="M399" s="7">
        <v>-3324329.9100000006</v>
      </c>
      <c r="N399" s="7">
        <v>-8249875.9600000009</v>
      </c>
      <c r="P399" s="13">
        <v>-10853613.15</v>
      </c>
      <c r="Q399" s="5">
        <v>-416.84749104805013</v>
      </c>
      <c r="R399" s="5">
        <v>6.5491905111780353</v>
      </c>
      <c r="S399" s="5">
        <v>-16.631930783683909</v>
      </c>
      <c r="U399" s="2">
        <v>1.9</v>
      </c>
      <c r="AA399" s="43">
        <v>4.6975691799999844</v>
      </c>
      <c r="AB399" s="43">
        <v>9.8460090500000117</v>
      </c>
      <c r="AC399" s="43">
        <v>-5.7051732799999559</v>
      </c>
      <c r="AD399" s="43">
        <v>-10.853613150000001</v>
      </c>
      <c r="AE399" s="5">
        <v>11.74993891578735</v>
      </c>
      <c r="AF399" s="5">
        <v>24.765705729015288</v>
      </c>
      <c r="AG399" s="5">
        <v>-239.62824904353383</v>
      </c>
      <c r="AH399" s="5">
        <v>-416.84749104805013</v>
      </c>
      <c r="AI399" s="5">
        <v>5.9885447991027245</v>
      </c>
      <c r="AJ399" s="5">
        <v>-6.7019219723214078</v>
      </c>
      <c r="AK399" s="5">
        <v>6.5491905111780353</v>
      </c>
      <c r="AL399" s="5">
        <v>-16.631930783683909</v>
      </c>
      <c r="AM399" s="13">
        <f t="shared" ref="AM399" si="1417">J395</f>
        <v>39979520.01000002</v>
      </c>
      <c r="AN399" s="13">
        <f t="shared" ref="AN399" si="1418">K395</f>
        <v>37186499.240000024</v>
      </c>
      <c r="AO399" s="13">
        <f t="shared" ref="AO399" si="1419">L395</f>
        <v>18041402.039999999</v>
      </c>
      <c r="AP399" s="13">
        <f t="shared" ref="AP399" si="1420">M395</f>
        <v>35989612.129999973</v>
      </c>
      <c r="AQ399" s="13">
        <f t="shared" ref="AQ399" si="1421">N395</f>
        <v>44677089.190000005</v>
      </c>
      <c r="AR399" s="13">
        <f t="shared" ref="AR399" si="1422">J396</f>
        <v>39756626.189999975</v>
      </c>
      <c r="AS399" s="13">
        <f t="shared" ref="AS399" si="1423">K396</f>
        <v>39519830.440000013</v>
      </c>
      <c r="AT399" s="13">
        <f t="shared" ref="AT399" si="1424">L396</f>
        <v>20603856.229999989</v>
      </c>
      <c r="AU399" s="13">
        <f t="shared" ref="AU399" si="1425">M396</f>
        <v>37021893.840000048</v>
      </c>
      <c r="AV399" s="13">
        <f t="shared" ref="AV399" si="1426">N396</f>
        <v>49602635.239999987</v>
      </c>
      <c r="AW399" s="13">
        <f t="shared" ref="AW399" si="1427">J398</f>
        <v>2380843.3699999549</v>
      </c>
      <c r="AX399" s="13">
        <f t="shared" ref="AX399" si="1428">K398</f>
        <v>2603737.19</v>
      </c>
      <c r="AY399" s="13">
        <f t="shared" ref="AY399" si="1429">L398</f>
        <v>270405.99000000139</v>
      </c>
      <c r="AZ399" s="13">
        <f t="shared" ref="AZ399" si="1430">M398</f>
        <v>-2292048.1999999993</v>
      </c>
      <c r="BA399" s="13">
        <f t="shared" ref="BA399" si="1431">N398</f>
        <v>-3324329.9100000006</v>
      </c>
      <c r="BB399" s="13">
        <f t="shared" ref="BB399" si="1432">J399</f>
        <v>2603737.19</v>
      </c>
      <c r="BC399" s="13">
        <f t="shared" ref="BC399" si="1433">K399</f>
        <v>270405.99000000139</v>
      </c>
      <c r="BD399" s="13">
        <f t="shared" ref="BD399" si="1434">L399</f>
        <v>-2292048.1999999993</v>
      </c>
      <c r="BE399" s="13">
        <f t="shared" ref="BE399" si="1435">M399</f>
        <v>-3324329.9100000006</v>
      </c>
      <c r="BF399" s="13">
        <f t="shared" ref="BF399" si="1436">N399</f>
        <v>-8249875.9600000009</v>
      </c>
      <c r="BG399" s="13">
        <f t="shared" ref="BG399" si="1437">AM399-AR399</f>
        <v>222893.820000045</v>
      </c>
      <c r="BH399" s="13">
        <f t="shared" ref="BH399" si="1438">AN399-AS399</f>
        <v>-2333331.1999999881</v>
      </c>
      <c r="BI399" s="13">
        <f t="shared" ref="BI399" si="1439">AO399-AT399</f>
        <v>-2562454.1899999902</v>
      </c>
      <c r="BJ399" s="13">
        <f t="shared" ref="BJ399" si="1440">AP399-AU399</f>
        <v>-1032281.7100000754</v>
      </c>
      <c r="BK399" s="13">
        <f t="shared" ref="BK399" si="1441">AQ399-AV399</f>
        <v>-4925546.0499999821</v>
      </c>
    </row>
    <row r="400" spans="1:63" x14ac:dyDescent="0.2">
      <c r="A400" s="15"/>
      <c r="B400" s="15"/>
      <c r="C400" s="15"/>
      <c r="D400" s="15"/>
      <c r="E400" s="15"/>
      <c r="J400" s="11"/>
      <c r="K400" s="11"/>
      <c r="L400" s="11"/>
      <c r="M400" s="11"/>
      <c r="N400" s="11"/>
      <c r="P400" s="13"/>
      <c r="Q400" s="5"/>
      <c r="AA400" s="43"/>
      <c r="AB400" s="43"/>
      <c r="AC400" s="43"/>
      <c r="AD400" s="43"/>
      <c r="AE400" s="5"/>
      <c r="AF400" s="5"/>
      <c r="AG400" s="5"/>
      <c r="AH400" s="5"/>
      <c r="AI400" s="5"/>
      <c r="AJ400" s="5"/>
      <c r="AK400" s="5"/>
      <c r="AL400" s="5"/>
    </row>
    <row r="401" spans="1:63" x14ac:dyDescent="0.2">
      <c r="A401" s="15">
        <v>440</v>
      </c>
      <c r="B401" s="15">
        <v>3</v>
      </c>
      <c r="C401" s="15">
        <v>3</v>
      </c>
      <c r="D401" s="15">
        <v>0</v>
      </c>
      <c r="E401" s="15" t="s">
        <v>86</v>
      </c>
      <c r="F401" s="2" t="s">
        <v>112</v>
      </c>
      <c r="I401" s="2" t="s">
        <v>0</v>
      </c>
      <c r="J401" s="4">
        <v>101082680.53000003</v>
      </c>
      <c r="K401" s="4">
        <v>88381328.800000027</v>
      </c>
      <c r="L401" s="4">
        <v>56484619.509999998</v>
      </c>
      <c r="M401" s="4">
        <v>92544996.98999998</v>
      </c>
      <c r="N401" s="4">
        <v>122878324.41</v>
      </c>
      <c r="P401" s="13">
        <v>21795643.879999965</v>
      </c>
      <c r="Q401" s="5">
        <v>21.562194201539107</v>
      </c>
    </row>
    <row r="402" spans="1:63" x14ac:dyDescent="0.2">
      <c r="A402" s="15">
        <v>441</v>
      </c>
      <c r="B402" s="15">
        <v>3</v>
      </c>
      <c r="C402" s="15">
        <v>3</v>
      </c>
      <c r="D402" s="15">
        <v>0</v>
      </c>
      <c r="E402" s="15" t="s">
        <v>86</v>
      </c>
      <c r="F402" s="2" t="s">
        <v>112</v>
      </c>
      <c r="I402" s="6" t="s">
        <v>98</v>
      </c>
      <c r="J402" s="7">
        <v>100896501.45999995</v>
      </c>
      <c r="K402" s="7">
        <v>90753822.710000008</v>
      </c>
      <c r="L402" s="7">
        <v>62133942.219999999</v>
      </c>
      <c r="M402" s="7">
        <v>88026823.390000045</v>
      </c>
      <c r="N402" s="7">
        <v>129248664.69999999</v>
      </c>
      <c r="P402" s="13">
        <v>28352163.240000039</v>
      </c>
      <c r="Q402" s="5">
        <v>28.100244141012311</v>
      </c>
    </row>
    <row r="403" spans="1:63" ht="12" thickBot="1" x14ac:dyDescent="0.25">
      <c r="A403" s="15">
        <v>442</v>
      </c>
      <c r="B403" s="15">
        <v>3</v>
      </c>
      <c r="C403" s="15">
        <v>3</v>
      </c>
      <c r="D403" s="15">
        <v>0</v>
      </c>
      <c r="E403" s="15" t="s">
        <v>86</v>
      </c>
      <c r="F403" s="2" t="s">
        <v>112</v>
      </c>
      <c r="I403" s="8" t="s">
        <v>99</v>
      </c>
      <c r="J403" s="9">
        <v>186179.07000008225</v>
      </c>
      <c r="K403" s="9">
        <v>-2372493.9099999815</v>
      </c>
      <c r="L403" s="9">
        <v>-5649322.7100000009</v>
      </c>
      <c r="M403" s="9">
        <v>4518173.5999999344</v>
      </c>
      <c r="N403" s="9">
        <v>-6370340.2899999917</v>
      </c>
      <c r="P403" s="13">
        <v>-6556519.3600000739</v>
      </c>
      <c r="Q403" s="5">
        <v>-3521.6199973483472</v>
      </c>
    </row>
    <row r="404" spans="1:63" x14ac:dyDescent="0.2">
      <c r="A404" s="15">
        <v>443</v>
      </c>
      <c r="B404" s="15">
        <v>3</v>
      </c>
      <c r="C404" s="15">
        <v>3</v>
      </c>
      <c r="D404" s="15">
        <v>0</v>
      </c>
      <c r="E404" s="15" t="s">
        <v>86</v>
      </c>
      <c r="F404" s="2" t="s">
        <v>112</v>
      </c>
      <c r="I404" s="2" t="s">
        <v>100</v>
      </c>
      <c r="J404" s="4">
        <v>17714288.829999913</v>
      </c>
      <c r="K404" s="4">
        <v>17900467.899999995</v>
      </c>
      <c r="L404" s="4">
        <v>15527973.990000013</v>
      </c>
      <c r="M404" s="4">
        <v>9878651.2800000124</v>
      </c>
      <c r="N404" s="4">
        <v>14396824.879999947</v>
      </c>
      <c r="P404" s="13">
        <v>-3317463.9499999657</v>
      </c>
      <c r="Q404" s="5">
        <v>-18.727615778634576</v>
      </c>
      <c r="R404" s="5">
        <v>17.556891045446882</v>
      </c>
      <c r="S404" s="5">
        <v>11.138857730883736</v>
      </c>
    </row>
    <row r="405" spans="1:63" x14ac:dyDescent="0.2">
      <c r="A405" s="15">
        <v>444</v>
      </c>
      <c r="B405" s="15">
        <v>3</v>
      </c>
      <c r="C405" s="15">
        <v>3</v>
      </c>
      <c r="D405" s="15">
        <v>0</v>
      </c>
      <c r="E405" s="15" t="s">
        <v>86</v>
      </c>
      <c r="F405" s="2" t="s">
        <v>112</v>
      </c>
      <c r="I405" s="6" t="s">
        <v>101</v>
      </c>
      <c r="J405" s="7">
        <v>17900467.899999995</v>
      </c>
      <c r="K405" s="7">
        <v>15527973.990000013</v>
      </c>
      <c r="L405" s="7">
        <v>9878651.2800000124</v>
      </c>
      <c r="M405" s="7">
        <v>14396824.879999947</v>
      </c>
      <c r="N405" s="7">
        <v>8026484.5899999551</v>
      </c>
      <c r="P405" s="13">
        <v>-9873983.3100000396</v>
      </c>
      <c r="Q405" s="5">
        <v>-55.160476056606555</v>
      </c>
      <c r="R405" s="5">
        <v>17.741415847898921</v>
      </c>
      <c r="S405" s="5">
        <v>6.2101102619746875</v>
      </c>
      <c r="AA405" s="43">
        <v>21.795643879999965</v>
      </c>
      <c r="AB405" s="43">
        <v>28.352163240000039</v>
      </c>
      <c r="AC405" s="43">
        <v>-3.3174639499999659</v>
      </c>
      <c r="AD405" s="43">
        <v>-9.8739833100000389</v>
      </c>
      <c r="AE405" s="5">
        <v>21.562194201539107</v>
      </c>
      <c r="AF405" s="5">
        <v>28.100244141012311</v>
      </c>
      <c r="AG405" s="5">
        <v>-18.727615778634576</v>
      </c>
      <c r="AH405" s="5">
        <v>-55.160476056606555</v>
      </c>
      <c r="AI405" s="5">
        <v>17.556891045446882</v>
      </c>
      <c r="AJ405" s="5">
        <v>11.138857730883736</v>
      </c>
      <c r="AK405" s="5">
        <v>17.741415847898921</v>
      </c>
      <c r="AL405" s="5">
        <v>6.2101102619746875</v>
      </c>
      <c r="AM405" s="13">
        <f t="shared" ref="AM405" si="1442">J401</f>
        <v>101082680.53000003</v>
      </c>
      <c r="AN405" s="13">
        <f t="shared" ref="AN405" si="1443">K401</f>
        <v>88381328.800000027</v>
      </c>
      <c r="AO405" s="13">
        <f t="shared" ref="AO405" si="1444">L401</f>
        <v>56484619.509999998</v>
      </c>
      <c r="AP405" s="13">
        <f t="shared" ref="AP405" si="1445">M401</f>
        <v>92544996.98999998</v>
      </c>
      <c r="AQ405" s="13">
        <f t="shared" ref="AQ405" si="1446">N401</f>
        <v>122878324.41</v>
      </c>
      <c r="AR405" s="13">
        <f t="shared" ref="AR405" si="1447">J402</f>
        <v>100896501.45999995</v>
      </c>
      <c r="AS405" s="13">
        <f t="shared" ref="AS405" si="1448">K402</f>
        <v>90753822.710000008</v>
      </c>
      <c r="AT405" s="13">
        <f t="shared" ref="AT405" si="1449">L402</f>
        <v>62133942.219999999</v>
      </c>
      <c r="AU405" s="13">
        <f t="shared" ref="AU405" si="1450">M402</f>
        <v>88026823.390000045</v>
      </c>
      <c r="AV405" s="13">
        <f t="shared" ref="AV405" si="1451">N402</f>
        <v>129248664.69999999</v>
      </c>
      <c r="AW405" s="13">
        <f t="shared" ref="AW405" si="1452">J404</f>
        <v>17714288.829999913</v>
      </c>
      <c r="AX405" s="13">
        <f t="shared" ref="AX405" si="1453">K404</f>
        <v>17900467.899999995</v>
      </c>
      <c r="AY405" s="13">
        <f t="shared" ref="AY405" si="1454">L404</f>
        <v>15527973.990000013</v>
      </c>
      <c r="AZ405" s="13">
        <f t="shared" ref="AZ405" si="1455">M404</f>
        <v>9878651.2800000124</v>
      </c>
      <c r="BA405" s="13">
        <f t="shared" ref="BA405" si="1456">N404</f>
        <v>14396824.879999947</v>
      </c>
      <c r="BB405" s="13">
        <f t="shared" ref="BB405" si="1457">J405</f>
        <v>17900467.899999995</v>
      </c>
      <c r="BC405" s="13">
        <f t="shared" ref="BC405" si="1458">K405</f>
        <v>15527973.990000013</v>
      </c>
      <c r="BD405" s="13">
        <f t="shared" ref="BD405" si="1459">L405</f>
        <v>9878651.2800000124</v>
      </c>
      <c r="BE405" s="13">
        <f t="shared" ref="BE405" si="1460">M405</f>
        <v>14396824.879999947</v>
      </c>
      <c r="BF405" s="13">
        <f t="shared" ref="BF405" si="1461">N405</f>
        <v>8026484.5899999551</v>
      </c>
      <c r="BG405" s="13">
        <f t="shared" ref="BG405" si="1462">AM405-AR405</f>
        <v>186179.07000008225</v>
      </c>
      <c r="BH405" s="13">
        <f t="shared" ref="BH405" si="1463">AN405-AS405</f>
        <v>-2372493.9099999815</v>
      </c>
      <c r="BI405" s="13">
        <f t="shared" ref="BI405" si="1464">AO405-AT405</f>
        <v>-5649322.7100000009</v>
      </c>
      <c r="BJ405" s="13">
        <f t="shared" ref="BJ405" si="1465">AP405-AU405</f>
        <v>4518173.5999999344</v>
      </c>
      <c r="BK405" s="13">
        <f t="shared" ref="BK405" si="1466">AQ405-AV405</f>
        <v>-6370340.2899999917</v>
      </c>
    </row>
    <row r="406" spans="1:63" x14ac:dyDescent="0.2">
      <c r="A406" s="15"/>
      <c r="B406" s="15"/>
      <c r="C406" s="15"/>
      <c r="D406" s="15"/>
      <c r="E406" s="15"/>
      <c r="J406" s="11"/>
      <c r="K406" s="11"/>
      <c r="L406" s="11"/>
      <c r="M406" s="11"/>
      <c r="N406" s="11"/>
      <c r="P406" s="13"/>
      <c r="Q406" s="5"/>
      <c r="AA406" s="43"/>
      <c r="AB406" s="43"/>
      <c r="AC406" s="43"/>
      <c r="AD406" s="43"/>
      <c r="AE406" s="5"/>
      <c r="AF406" s="5"/>
      <c r="AG406" s="5"/>
      <c r="AH406" s="5"/>
      <c r="AI406" s="5"/>
      <c r="AJ406" s="5"/>
      <c r="AK406" s="5"/>
      <c r="AL406" s="5"/>
    </row>
    <row r="407" spans="1:63" x14ac:dyDescent="0.2">
      <c r="A407" s="15">
        <v>447</v>
      </c>
      <c r="B407" s="15">
        <v>3</v>
      </c>
      <c r="C407" s="15">
        <v>0</v>
      </c>
      <c r="D407" s="15">
        <v>0</v>
      </c>
      <c r="E407" s="15" t="s">
        <v>86</v>
      </c>
      <c r="F407" s="2" t="s">
        <v>103</v>
      </c>
      <c r="I407" s="2" t="s">
        <v>0</v>
      </c>
      <c r="J407" s="4">
        <v>284847698.84000009</v>
      </c>
      <c r="K407" s="4">
        <v>261994952.75000006</v>
      </c>
      <c r="L407" s="4">
        <v>222276211.33999997</v>
      </c>
      <c r="M407" s="4">
        <v>300794573.86999995</v>
      </c>
      <c r="N407" s="4">
        <v>354553024.28000003</v>
      </c>
      <c r="O407" s="2" t="s">
        <v>102</v>
      </c>
      <c r="P407" s="13">
        <v>69705325.439999938</v>
      </c>
      <c r="Q407" s="5">
        <v>24.471086030838407</v>
      </c>
    </row>
    <row r="408" spans="1:63" x14ac:dyDescent="0.2">
      <c r="A408" s="15">
        <v>448</v>
      </c>
      <c r="B408" s="15">
        <v>3</v>
      </c>
      <c r="C408" s="15">
        <v>0</v>
      </c>
      <c r="D408" s="15">
        <v>0</v>
      </c>
      <c r="E408" s="15" t="s">
        <v>86</v>
      </c>
      <c r="F408" s="2" t="s">
        <v>103</v>
      </c>
      <c r="I408" s="6" t="s">
        <v>98</v>
      </c>
      <c r="J408" s="7">
        <v>278944928.19999999</v>
      </c>
      <c r="K408" s="7">
        <v>275629423.94000012</v>
      </c>
      <c r="L408" s="7">
        <v>201955753.21999985</v>
      </c>
      <c r="M408" s="7">
        <v>290445019.68000001</v>
      </c>
      <c r="N408" s="7">
        <v>363220656.21999997</v>
      </c>
      <c r="P408" s="13">
        <v>84275728.019999981</v>
      </c>
      <c r="Q408" s="5">
        <v>30.21231773734754</v>
      </c>
    </row>
    <row r="409" spans="1:63" ht="12" thickBot="1" x14ac:dyDescent="0.25">
      <c r="A409" s="15">
        <v>449</v>
      </c>
      <c r="B409" s="15">
        <v>3</v>
      </c>
      <c r="C409" s="15">
        <v>0</v>
      </c>
      <c r="D409" s="15">
        <v>0</v>
      </c>
      <c r="E409" s="15" t="s">
        <v>86</v>
      </c>
      <c r="F409" s="2" t="s">
        <v>103</v>
      </c>
      <c r="I409" s="8" t="s">
        <v>99</v>
      </c>
      <c r="J409" s="9">
        <v>5902770.6400001049</v>
      </c>
      <c r="K409" s="9">
        <v>-13634471.190000057</v>
      </c>
      <c r="L409" s="9">
        <v>20320458.120000124</v>
      </c>
      <c r="M409" s="9">
        <v>10349554.189999938</v>
      </c>
      <c r="N409" s="9">
        <v>-8667631.939999938</v>
      </c>
      <c r="P409" s="13">
        <v>-14570402.580000043</v>
      </c>
      <c r="Q409" s="5">
        <v>-246.84005984009883</v>
      </c>
    </row>
    <row r="410" spans="1:63" x14ac:dyDescent="0.2">
      <c r="A410" s="15">
        <v>450</v>
      </c>
      <c r="B410" s="15">
        <v>3</v>
      </c>
      <c r="C410" s="15">
        <v>0</v>
      </c>
      <c r="D410" s="15">
        <v>0</v>
      </c>
      <c r="E410" s="15" t="s">
        <v>86</v>
      </c>
      <c r="F410" s="2" t="s">
        <v>103</v>
      </c>
      <c r="I410" s="2" t="s">
        <v>100</v>
      </c>
      <c r="J410" s="4">
        <v>33693423.009999864</v>
      </c>
      <c r="K410" s="4">
        <v>39596193.649999969</v>
      </c>
      <c r="L410" s="4">
        <v>25961722.459999911</v>
      </c>
      <c r="M410" s="4">
        <v>46282180.580000035</v>
      </c>
      <c r="N410" s="4">
        <v>56631734.769999973</v>
      </c>
      <c r="P410" s="13">
        <v>22938311.76000011</v>
      </c>
      <c r="Q410" s="5">
        <v>68.079493594913913</v>
      </c>
      <c r="R410" s="5">
        <v>12.078879952189741</v>
      </c>
      <c r="S410" s="5">
        <v>15.591551251341434</v>
      </c>
    </row>
    <row r="411" spans="1:63" x14ac:dyDescent="0.2">
      <c r="A411" s="15">
        <v>451</v>
      </c>
      <c r="B411" s="15">
        <v>3</v>
      </c>
      <c r="C411" s="15">
        <v>0</v>
      </c>
      <c r="D411" s="15">
        <v>0</v>
      </c>
      <c r="E411" s="15" t="s">
        <v>86</v>
      </c>
      <c r="F411" s="2" t="s">
        <v>103</v>
      </c>
      <c r="I411" s="6" t="s">
        <v>101</v>
      </c>
      <c r="J411" s="7">
        <v>39596193.649999969</v>
      </c>
      <c r="K411" s="7">
        <v>25961722.459999911</v>
      </c>
      <c r="L411" s="7">
        <v>46282180.580000035</v>
      </c>
      <c r="M411" s="7">
        <v>56631734.769999973</v>
      </c>
      <c r="N411" s="7">
        <v>47964102.830000035</v>
      </c>
      <c r="P411" s="13">
        <v>8367909.1800000668</v>
      </c>
      <c r="Q411" s="5">
        <v>21.133115101835244</v>
      </c>
      <c r="R411" s="5">
        <v>14.194986051730613</v>
      </c>
      <c r="S411" s="5">
        <v>13.205224430008339</v>
      </c>
      <c r="AA411" s="43">
        <v>69.705325439999939</v>
      </c>
      <c r="AB411" s="43">
        <v>84.275728019999974</v>
      </c>
      <c r="AC411" s="43">
        <v>22.938311760000111</v>
      </c>
      <c r="AD411" s="43">
        <v>8.3679091800000673</v>
      </c>
      <c r="AE411" s="5">
        <v>24.471086030838407</v>
      </c>
      <c r="AF411" s="5">
        <v>30.21231773734754</v>
      </c>
      <c r="AG411" s="5">
        <v>68.079493594913913</v>
      </c>
      <c r="AH411" s="5">
        <v>21.133115101835244</v>
      </c>
      <c r="AI411" s="5">
        <v>12.078879952189741</v>
      </c>
      <c r="AJ411" s="5">
        <v>15.591551251341434</v>
      </c>
      <c r="AK411" s="5">
        <v>14.194986051730613</v>
      </c>
      <c r="AL411" s="5">
        <v>13.205224430008339</v>
      </c>
      <c r="AM411" s="13">
        <f t="shared" ref="AM411" si="1467">J407</f>
        <v>284847698.84000009</v>
      </c>
      <c r="AN411" s="13">
        <f t="shared" ref="AN411" si="1468">K407</f>
        <v>261994952.75000006</v>
      </c>
      <c r="AO411" s="13">
        <f t="shared" ref="AO411" si="1469">L407</f>
        <v>222276211.33999997</v>
      </c>
      <c r="AP411" s="13">
        <f t="shared" ref="AP411" si="1470">M407</f>
        <v>300794573.86999995</v>
      </c>
      <c r="AQ411" s="13">
        <f t="shared" ref="AQ411" si="1471">N407</f>
        <v>354553024.28000003</v>
      </c>
      <c r="AR411" s="13">
        <f t="shared" ref="AR411" si="1472">J408</f>
        <v>278944928.19999999</v>
      </c>
      <c r="AS411" s="13">
        <f t="shared" ref="AS411" si="1473">K408</f>
        <v>275629423.94000012</v>
      </c>
      <c r="AT411" s="13">
        <f t="shared" ref="AT411" si="1474">L408</f>
        <v>201955753.21999985</v>
      </c>
      <c r="AU411" s="13">
        <f t="shared" ref="AU411" si="1475">M408</f>
        <v>290445019.68000001</v>
      </c>
      <c r="AV411" s="13">
        <f t="shared" ref="AV411" si="1476">N408</f>
        <v>363220656.21999997</v>
      </c>
      <c r="AW411" s="13">
        <f t="shared" ref="AW411" si="1477">J410</f>
        <v>33693423.009999864</v>
      </c>
      <c r="AX411" s="13">
        <f t="shared" ref="AX411" si="1478">K410</f>
        <v>39596193.649999969</v>
      </c>
      <c r="AY411" s="13">
        <f t="shared" ref="AY411" si="1479">L410</f>
        <v>25961722.459999911</v>
      </c>
      <c r="AZ411" s="13">
        <f t="shared" ref="AZ411" si="1480">M410</f>
        <v>46282180.580000035</v>
      </c>
      <c r="BA411" s="13">
        <f t="shared" ref="BA411" si="1481">N410</f>
        <v>56631734.769999973</v>
      </c>
      <c r="BB411" s="13">
        <f t="shared" ref="BB411" si="1482">J411</f>
        <v>39596193.649999969</v>
      </c>
      <c r="BC411" s="13">
        <f t="shared" ref="BC411" si="1483">K411</f>
        <v>25961722.459999911</v>
      </c>
      <c r="BD411" s="13">
        <f t="shared" ref="BD411" si="1484">L411</f>
        <v>46282180.580000035</v>
      </c>
      <c r="BE411" s="13">
        <f t="shared" ref="BE411" si="1485">M411</f>
        <v>56631734.769999973</v>
      </c>
      <c r="BF411" s="13">
        <f t="shared" ref="BF411" si="1486">N411</f>
        <v>47964102.830000035</v>
      </c>
      <c r="BG411" s="13">
        <f t="shared" ref="BG411" si="1487">AM411-AR411</f>
        <v>5902770.6400001049</v>
      </c>
      <c r="BH411" s="13">
        <f t="shared" ref="BH411" si="1488">AN411-AS411</f>
        <v>-13634471.190000057</v>
      </c>
      <c r="BI411" s="13">
        <f t="shared" ref="BI411" si="1489">AO411-AT411</f>
        <v>20320458.120000124</v>
      </c>
      <c r="BJ411" s="13">
        <f t="shared" ref="BJ411" si="1490">AP411-AU411</f>
        <v>10349554.189999938</v>
      </c>
      <c r="BK411" s="13">
        <f t="shared" ref="BK411" si="1491">AQ411-AV411</f>
        <v>-8667631.939999938</v>
      </c>
    </row>
    <row r="412" spans="1:63" x14ac:dyDescent="0.2">
      <c r="A412" s="15">
        <v>455</v>
      </c>
      <c r="B412" s="15">
        <v>4</v>
      </c>
      <c r="C412" s="15">
        <v>1</v>
      </c>
      <c r="D412" s="15">
        <v>1</v>
      </c>
      <c r="E412" s="15" t="s">
        <v>93</v>
      </c>
      <c r="F412" s="2" t="s">
        <v>199</v>
      </c>
      <c r="G412" s="2" t="s">
        <v>25</v>
      </c>
      <c r="H412" s="2" t="s">
        <v>25</v>
      </c>
      <c r="J412" s="4"/>
      <c r="K412" s="4"/>
      <c r="L412" s="4"/>
      <c r="M412" s="4"/>
      <c r="N412" s="4"/>
      <c r="P412" s="13">
        <v>0</v>
      </c>
      <c r="Q412" s="5"/>
    </row>
    <row r="413" spans="1:63" x14ac:dyDescent="0.2">
      <c r="A413" s="15">
        <v>456</v>
      </c>
      <c r="B413" s="15">
        <v>4</v>
      </c>
      <c r="C413" s="15">
        <v>1</v>
      </c>
      <c r="D413" s="15">
        <v>1</v>
      </c>
      <c r="E413" s="15" t="s">
        <v>93</v>
      </c>
      <c r="F413" s="2" t="s">
        <v>199</v>
      </c>
      <c r="G413" s="2" t="s">
        <v>25</v>
      </c>
      <c r="I413" s="2" t="s">
        <v>0</v>
      </c>
      <c r="J413" s="4">
        <v>21251047.669999994</v>
      </c>
      <c r="K413" s="4">
        <v>30174355.419999991</v>
      </c>
      <c r="L413" s="4">
        <v>26858733.750000007</v>
      </c>
      <c r="M413" s="4">
        <v>56506785.290000007</v>
      </c>
      <c r="N413" s="4">
        <v>64404329.849999994</v>
      </c>
      <c r="O413" s="2" t="s">
        <v>141</v>
      </c>
      <c r="P413" s="13">
        <v>43153282.18</v>
      </c>
      <c r="Q413" s="5">
        <v>203.06425758443564</v>
      </c>
    </row>
    <row r="414" spans="1:63" x14ac:dyDescent="0.2">
      <c r="A414" s="15">
        <v>457</v>
      </c>
      <c r="B414" s="15">
        <v>4</v>
      </c>
      <c r="C414" s="15">
        <v>1</v>
      </c>
      <c r="D414" s="15">
        <v>1</v>
      </c>
      <c r="E414" s="15" t="s">
        <v>93</v>
      </c>
      <c r="F414" s="2" t="s">
        <v>199</v>
      </c>
      <c r="G414" s="2" t="s">
        <v>25</v>
      </c>
      <c r="I414" s="6" t="s">
        <v>98</v>
      </c>
      <c r="J414" s="7">
        <v>17237864.580000006</v>
      </c>
      <c r="K414" s="7">
        <v>28586146.489999983</v>
      </c>
      <c r="L414" s="7">
        <v>17046383.680000003</v>
      </c>
      <c r="M414" s="7">
        <v>58144855.479999937</v>
      </c>
      <c r="N414" s="7">
        <v>62017891.090000063</v>
      </c>
      <c r="P414" s="13">
        <v>44780026.510000058</v>
      </c>
      <c r="Q414" s="5">
        <v>259.77711045459466</v>
      </c>
    </row>
    <row r="415" spans="1:63" ht="12" thickBot="1" x14ac:dyDescent="0.25">
      <c r="A415" s="15">
        <v>458</v>
      </c>
      <c r="B415" s="15">
        <v>4</v>
      </c>
      <c r="C415" s="15">
        <v>1</v>
      </c>
      <c r="D415" s="15">
        <v>1</v>
      </c>
      <c r="E415" s="15" t="s">
        <v>93</v>
      </c>
      <c r="F415" s="2" t="s">
        <v>199</v>
      </c>
      <c r="G415" s="2" t="s">
        <v>25</v>
      </c>
      <c r="I415" s="8" t="s">
        <v>99</v>
      </c>
      <c r="J415" s="9">
        <v>4013183.0899999887</v>
      </c>
      <c r="K415" s="9">
        <v>1588208.9300000072</v>
      </c>
      <c r="L415" s="9">
        <v>9812350.070000004</v>
      </c>
      <c r="M415" s="9">
        <v>-1638070.1899999306</v>
      </c>
      <c r="N415" s="9">
        <v>2386438.7599999309</v>
      </c>
      <c r="P415" s="13">
        <v>-1626744.3300000578</v>
      </c>
      <c r="Q415" s="5">
        <v>-40.535014065357842</v>
      </c>
    </row>
    <row r="416" spans="1:63" x14ac:dyDescent="0.2">
      <c r="A416" s="15">
        <v>459</v>
      </c>
      <c r="B416" s="15">
        <v>4</v>
      </c>
      <c r="C416" s="15">
        <v>1</v>
      </c>
      <c r="D416" s="15">
        <v>1</v>
      </c>
      <c r="E416" s="15" t="s">
        <v>93</v>
      </c>
      <c r="F416" s="2" t="s">
        <v>199</v>
      </c>
      <c r="G416" s="2" t="s">
        <v>25</v>
      </c>
      <c r="I416" s="2" t="s">
        <v>100</v>
      </c>
      <c r="J416" s="4">
        <v>5531507.9800000116</v>
      </c>
      <c r="K416" s="4">
        <v>9544691.0700000003</v>
      </c>
      <c r="L416" s="4">
        <v>11132899.999999996</v>
      </c>
      <c r="M416" s="4">
        <v>20945250.070000008</v>
      </c>
      <c r="N416" s="4">
        <v>19307179.879999995</v>
      </c>
      <c r="O416" s="2" t="s">
        <v>142</v>
      </c>
      <c r="P416" s="13">
        <v>13775671.899999984</v>
      </c>
      <c r="Q416" s="5">
        <v>249.04008002533794</v>
      </c>
      <c r="R416" s="5">
        <v>32.089287825232525</v>
      </c>
      <c r="S416" s="5">
        <v>31.131629180975391</v>
      </c>
    </row>
    <row r="417" spans="1:63" x14ac:dyDescent="0.2">
      <c r="A417" s="15">
        <v>460</v>
      </c>
      <c r="B417" s="15">
        <v>4</v>
      </c>
      <c r="C417" s="15">
        <v>1</v>
      </c>
      <c r="D417" s="15">
        <v>1</v>
      </c>
      <c r="E417" s="15" t="s">
        <v>93</v>
      </c>
      <c r="F417" s="2" t="s">
        <v>199</v>
      </c>
      <c r="G417" s="2" t="s">
        <v>25</v>
      </c>
      <c r="I417" s="6" t="s">
        <v>101</v>
      </c>
      <c r="J417" s="7">
        <v>9544691.0700000003</v>
      </c>
      <c r="K417" s="7">
        <v>11132899.999999996</v>
      </c>
      <c r="L417" s="7">
        <v>20945250.070000008</v>
      </c>
      <c r="M417" s="7">
        <v>19307179.879999995</v>
      </c>
      <c r="N417" s="7">
        <v>21693618.640000004</v>
      </c>
      <c r="P417" s="13">
        <v>12148927.570000004</v>
      </c>
      <c r="Q417" s="5">
        <v>127.28465993190082</v>
      </c>
      <c r="R417" s="5">
        <v>55.370495722968471</v>
      </c>
      <c r="S417" s="5">
        <v>34.979613557833382</v>
      </c>
      <c r="T417" s="2">
        <v>23.8</v>
      </c>
      <c r="U417" s="2">
        <v>5.9</v>
      </c>
      <c r="V417" s="2">
        <v>5.85</v>
      </c>
      <c r="W417" s="2">
        <v>5.0199999999999996</v>
      </c>
      <c r="X417" s="2">
        <v>0.83000000000000007</v>
      </c>
      <c r="Y417" s="14">
        <v>0.38376022760047668</v>
      </c>
      <c r="Z417" s="14">
        <v>9.513383793457196E-2</v>
      </c>
      <c r="AA417" s="43">
        <v>43.153282179999998</v>
      </c>
      <c r="AB417" s="43">
        <v>44.780026510000056</v>
      </c>
      <c r="AC417" s="43">
        <v>13.775671899999983</v>
      </c>
      <c r="AD417" s="43">
        <v>12.148927570000003</v>
      </c>
      <c r="AE417" s="5">
        <v>203.06425758443564</v>
      </c>
      <c r="AF417" s="5">
        <v>259.77711045459466</v>
      </c>
      <c r="AG417" s="5">
        <v>249.04008002533794</v>
      </c>
      <c r="AH417" s="5">
        <v>127.28465993190082</v>
      </c>
      <c r="AI417" s="5">
        <v>32.089287825232525</v>
      </c>
      <c r="AJ417" s="5">
        <v>31.131629180975391</v>
      </c>
      <c r="AK417" s="5">
        <v>55.370495722968471</v>
      </c>
      <c r="AL417" s="5">
        <v>34.979613557833382</v>
      </c>
      <c r="AM417" s="13">
        <f t="shared" ref="AM417" si="1492">J413</f>
        <v>21251047.669999994</v>
      </c>
      <c r="AN417" s="13">
        <f t="shared" ref="AN417" si="1493">K413</f>
        <v>30174355.419999991</v>
      </c>
      <c r="AO417" s="13">
        <f t="shared" ref="AO417" si="1494">L413</f>
        <v>26858733.750000007</v>
      </c>
      <c r="AP417" s="13">
        <f t="shared" ref="AP417" si="1495">M413</f>
        <v>56506785.290000007</v>
      </c>
      <c r="AQ417" s="13">
        <f t="shared" ref="AQ417" si="1496">N413</f>
        <v>64404329.849999994</v>
      </c>
      <c r="AR417" s="13">
        <f t="shared" ref="AR417" si="1497">J414</f>
        <v>17237864.580000006</v>
      </c>
      <c r="AS417" s="13">
        <f t="shared" ref="AS417" si="1498">K414</f>
        <v>28586146.489999983</v>
      </c>
      <c r="AT417" s="13">
        <f t="shared" ref="AT417" si="1499">L414</f>
        <v>17046383.680000003</v>
      </c>
      <c r="AU417" s="13">
        <f t="shared" ref="AU417" si="1500">M414</f>
        <v>58144855.479999937</v>
      </c>
      <c r="AV417" s="13">
        <f t="shared" ref="AV417" si="1501">N414</f>
        <v>62017891.090000063</v>
      </c>
      <c r="AW417" s="13">
        <f t="shared" ref="AW417" si="1502">J416</f>
        <v>5531507.9800000116</v>
      </c>
      <c r="AX417" s="13">
        <f t="shared" ref="AX417" si="1503">K416</f>
        <v>9544691.0700000003</v>
      </c>
      <c r="AY417" s="13">
        <f t="shared" ref="AY417" si="1504">L416</f>
        <v>11132899.999999996</v>
      </c>
      <c r="AZ417" s="13">
        <f t="shared" ref="AZ417" si="1505">M416</f>
        <v>20945250.070000008</v>
      </c>
      <c r="BA417" s="13">
        <f t="shared" ref="BA417" si="1506">N416</f>
        <v>19307179.879999995</v>
      </c>
      <c r="BB417" s="13">
        <f t="shared" ref="BB417" si="1507">J417</f>
        <v>9544691.0700000003</v>
      </c>
      <c r="BC417" s="13">
        <f t="shared" ref="BC417" si="1508">K417</f>
        <v>11132899.999999996</v>
      </c>
      <c r="BD417" s="13">
        <f t="shared" ref="BD417" si="1509">L417</f>
        <v>20945250.070000008</v>
      </c>
      <c r="BE417" s="13">
        <f t="shared" ref="BE417" si="1510">M417</f>
        <v>19307179.879999995</v>
      </c>
      <c r="BF417" s="13">
        <f t="shared" ref="BF417" si="1511">N417</f>
        <v>21693618.640000004</v>
      </c>
      <c r="BG417" s="13">
        <f t="shared" ref="BG417" si="1512">AM417-AR417</f>
        <v>4013183.0899999887</v>
      </c>
      <c r="BH417" s="13">
        <f t="shared" ref="BH417" si="1513">AN417-AS417</f>
        <v>1588208.9300000072</v>
      </c>
      <c r="BI417" s="13">
        <f t="shared" ref="BI417" si="1514">AO417-AT417</f>
        <v>9812350.070000004</v>
      </c>
      <c r="BJ417" s="13">
        <f t="shared" ref="BJ417" si="1515">AP417-AU417</f>
        <v>-1638070.1899999306</v>
      </c>
      <c r="BK417" s="13">
        <f t="shared" ref="BK417" si="1516">AQ417-AV417</f>
        <v>2386438.7599999309</v>
      </c>
    </row>
    <row r="418" spans="1:63" x14ac:dyDescent="0.2">
      <c r="A418" s="15">
        <v>461</v>
      </c>
      <c r="B418" s="15">
        <v>4</v>
      </c>
      <c r="C418" s="15">
        <v>1</v>
      </c>
      <c r="D418" s="15">
        <v>2</v>
      </c>
      <c r="E418" s="15" t="s">
        <v>93</v>
      </c>
      <c r="F418" s="2" t="s">
        <v>199</v>
      </c>
      <c r="G418" s="2" t="s">
        <v>5</v>
      </c>
      <c r="H418" s="2" t="s">
        <v>5</v>
      </c>
      <c r="J418" s="4"/>
      <c r="K418" s="4"/>
      <c r="L418" s="4"/>
      <c r="M418" s="4"/>
      <c r="N418" s="4"/>
      <c r="P418" s="13">
        <v>0</v>
      </c>
      <c r="Q418" s="5"/>
    </row>
    <row r="419" spans="1:63" x14ac:dyDescent="0.2">
      <c r="A419" s="15">
        <v>462</v>
      </c>
      <c r="B419" s="15">
        <v>4</v>
      </c>
      <c r="C419" s="15">
        <v>1</v>
      </c>
      <c r="D419" s="15">
        <v>2</v>
      </c>
      <c r="E419" s="15" t="s">
        <v>93</v>
      </c>
      <c r="F419" s="2" t="s">
        <v>199</v>
      </c>
      <c r="G419" s="2" t="s">
        <v>5</v>
      </c>
      <c r="I419" s="2" t="s">
        <v>0</v>
      </c>
      <c r="J419" s="4">
        <v>331378546.09000009</v>
      </c>
      <c r="K419" s="4">
        <v>298825085.39999992</v>
      </c>
      <c r="L419" s="4">
        <v>243696337.54000017</v>
      </c>
      <c r="M419" s="4">
        <v>265538841.24000019</v>
      </c>
      <c r="N419" s="4">
        <v>258720474.71000016</v>
      </c>
      <c r="O419" s="2" t="s">
        <v>137</v>
      </c>
      <c r="P419" s="13">
        <v>-72658071.379999936</v>
      </c>
      <c r="Q419" s="5">
        <v>-21.926003429403217</v>
      </c>
    </row>
    <row r="420" spans="1:63" x14ac:dyDescent="0.2">
      <c r="A420" s="15">
        <v>463</v>
      </c>
      <c r="B420" s="15">
        <v>4</v>
      </c>
      <c r="C420" s="15">
        <v>1</v>
      </c>
      <c r="D420" s="15">
        <v>2</v>
      </c>
      <c r="E420" s="15" t="s">
        <v>93</v>
      </c>
      <c r="F420" s="2" t="s">
        <v>199</v>
      </c>
      <c r="G420" s="2" t="s">
        <v>5</v>
      </c>
      <c r="I420" s="6" t="s">
        <v>98</v>
      </c>
      <c r="J420" s="7">
        <v>329870200.3599999</v>
      </c>
      <c r="K420" s="7">
        <v>288602837.40999979</v>
      </c>
      <c r="L420" s="7">
        <v>244767374.22000036</v>
      </c>
      <c r="M420" s="7">
        <v>242690941.3700003</v>
      </c>
      <c r="N420" s="7">
        <v>259846491.51000002</v>
      </c>
      <c r="P420" s="13">
        <v>-70023708.849999875</v>
      </c>
      <c r="Q420" s="5">
        <v>-21.227655233355524</v>
      </c>
    </row>
    <row r="421" spans="1:63" ht="12" thickBot="1" x14ac:dyDescent="0.25">
      <c r="A421" s="15">
        <v>464</v>
      </c>
      <c r="B421" s="15">
        <v>4</v>
      </c>
      <c r="C421" s="15">
        <v>1</v>
      </c>
      <c r="D421" s="15">
        <v>2</v>
      </c>
      <c r="E421" s="15" t="s">
        <v>93</v>
      </c>
      <c r="F421" s="2" t="s">
        <v>199</v>
      </c>
      <c r="G421" s="2" t="s">
        <v>5</v>
      </c>
      <c r="I421" s="8" t="s">
        <v>99</v>
      </c>
      <c r="J421" s="9">
        <v>1508345.7300001979</v>
      </c>
      <c r="K421" s="9">
        <v>10222247.990000129</v>
      </c>
      <c r="L421" s="9">
        <v>-1071036.680000186</v>
      </c>
      <c r="M421" s="9">
        <v>22847899.869999886</v>
      </c>
      <c r="N421" s="9">
        <v>-1126016.7999998629</v>
      </c>
      <c r="P421" s="13">
        <v>-2634362.5300000608</v>
      </c>
      <c r="Q421" s="5">
        <v>-174.65243396152388</v>
      </c>
    </row>
    <row r="422" spans="1:63" x14ac:dyDescent="0.2">
      <c r="A422" s="15">
        <v>465</v>
      </c>
      <c r="B422" s="15">
        <v>4</v>
      </c>
      <c r="C422" s="15">
        <v>1</v>
      </c>
      <c r="D422" s="15">
        <v>2</v>
      </c>
      <c r="E422" s="15" t="s">
        <v>93</v>
      </c>
      <c r="F422" s="2" t="s">
        <v>199</v>
      </c>
      <c r="G422" s="2" t="s">
        <v>5</v>
      </c>
      <c r="I422" s="2" t="s">
        <v>100</v>
      </c>
      <c r="J422" s="4">
        <v>90286696.449999809</v>
      </c>
      <c r="K422" s="4">
        <v>91795042.180000007</v>
      </c>
      <c r="L422" s="4">
        <v>102017290.16999999</v>
      </c>
      <c r="M422" s="4">
        <v>100946253.49000001</v>
      </c>
      <c r="N422" s="4">
        <v>123794153.36</v>
      </c>
      <c r="O422" s="2" t="s">
        <v>138</v>
      </c>
      <c r="P422" s="13">
        <v>33507456.91000019</v>
      </c>
      <c r="Q422" s="5">
        <v>37.112285893145305</v>
      </c>
      <c r="R422" s="5">
        <v>27.370370634105935</v>
      </c>
      <c r="S422" s="5">
        <v>47.64126413276427</v>
      </c>
    </row>
    <row r="423" spans="1:63" x14ac:dyDescent="0.2">
      <c r="A423" s="15">
        <v>466</v>
      </c>
      <c r="B423" s="15">
        <v>4</v>
      </c>
      <c r="C423" s="15">
        <v>1</v>
      </c>
      <c r="D423" s="15">
        <v>2</v>
      </c>
      <c r="E423" s="15" t="s">
        <v>93</v>
      </c>
      <c r="F423" s="2" t="s">
        <v>199</v>
      </c>
      <c r="G423" s="2" t="s">
        <v>5</v>
      </c>
      <c r="I423" s="6" t="s">
        <v>101</v>
      </c>
      <c r="J423" s="7">
        <v>91795042.180000007</v>
      </c>
      <c r="K423" s="7">
        <v>102017290.16999999</v>
      </c>
      <c r="L423" s="7">
        <v>100946253.49000001</v>
      </c>
      <c r="M423" s="7">
        <v>123794153.36</v>
      </c>
      <c r="N423" s="7">
        <v>122668136.55999985</v>
      </c>
      <c r="O423" s="2" t="s">
        <v>130</v>
      </c>
      <c r="P423" s="13">
        <v>30873094.379999846</v>
      </c>
      <c r="Q423" s="5">
        <v>33.632638154314584</v>
      </c>
      <c r="R423" s="5">
        <v>27.827624950608019</v>
      </c>
      <c r="S423" s="5">
        <v>47.20792489718071</v>
      </c>
      <c r="T423" s="2">
        <v>8.8999999999999996E-2</v>
      </c>
      <c r="U423" s="2">
        <v>16.3</v>
      </c>
      <c r="V423" s="2">
        <v>0.02</v>
      </c>
      <c r="W423" s="2">
        <v>13.8</v>
      </c>
      <c r="X423" s="2">
        <v>-13.780000000000001</v>
      </c>
      <c r="Y423" s="14">
        <v>3.4250991607702696E-4</v>
      </c>
      <c r="Z423" s="14">
        <v>6.2729344180399313E-2</v>
      </c>
      <c r="AA423" s="43">
        <v>-72.658071379999939</v>
      </c>
      <c r="AB423" s="43">
        <v>-70.023708849999878</v>
      </c>
      <c r="AC423" s="43">
        <v>33.507456910000187</v>
      </c>
      <c r="AD423" s="43">
        <v>30.873094379999845</v>
      </c>
      <c r="AE423" s="5">
        <v>-21.926003429403217</v>
      </c>
      <c r="AF423" s="5">
        <v>-21.227655233355524</v>
      </c>
      <c r="AG423" s="5">
        <v>37.112285893145305</v>
      </c>
      <c r="AH423" s="5">
        <v>33.632638154314584</v>
      </c>
      <c r="AI423" s="5">
        <v>27.370370634105935</v>
      </c>
      <c r="AJ423" s="5">
        <v>47.64126413276427</v>
      </c>
      <c r="AK423" s="5">
        <v>27.827624950608019</v>
      </c>
      <c r="AL423" s="5">
        <v>47.20792489718071</v>
      </c>
      <c r="AM423" s="13">
        <f t="shared" ref="AM423" si="1517">J419</f>
        <v>331378546.09000009</v>
      </c>
      <c r="AN423" s="13">
        <f t="shared" ref="AN423" si="1518">K419</f>
        <v>298825085.39999992</v>
      </c>
      <c r="AO423" s="13">
        <f t="shared" ref="AO423" si="1519">L419</f>
        <v>243696337.54000017</v>
      </c>
      <c r="AP423" s="13">
        <f t="shared" ref="AP423" si="1520">M419</f>
        <v>265538841.24000019</v>
      </c>
      <c r="AQ423" s="13">
        <f t="shared" ref="AQ423" si="1521">N419</f>
        <v>258720474.71000016</v>
      </c>
      <c r="AR423" s="13">
        <f t="shared" ref="AR423" si="1522">J420</f>
        <v>329870200.3599999</v>
      </c>
      <c r="AS423" s="13">
        <f t="shared" ref="AS423" si="1523">K420</f>
        <v>288602837.40999979</v>
      </c>
      <c r="AT423" s="13">
        <f t="shared" ref="AT423" si="1524">L420</f>
        <v>244767374.22000036</v>
      </c>
      <c r="AU423" s="13">
        <f t="shared" ref="AU423" si="1525">M420</f>
        <v>242690941.3700003</v>
      </c>
      <c r="AV423" s="13">
        <f t="shared" ref="AV423" si="1526">N420</f>
        <v>259846491.51000002</v>
      </c>
      <c r="AW423" s="13">
        <f t="shared" ref="AW423" si="1527">J422</f>
        <v>90286696.449999809</v>
      </c>
      <c r="AX423" s="13">
        <f t="shared" ref="AX423" si="1528">K422</f>
        <v>91795042.180000007</v>
      </c>
      <c r="AY423" s="13">
        <f t="shared" ref="AY423" si="1529">L422</f>
        <v>102017290.16999999</v>
      </c>
      <c r="AZ423" s="13">
        <f t="shared" ref="AZ423" si="1530">M422</f>
        <v>100946253.49000001</v>
      </c>
      <c r="BA423" s="13">
        <f t="shared" ref="BA423" si="1531">N422</f>
        <v>123794153.36</v>
      </c>
      <c r="BB423" s="13">
        <f t="shared" ref="BB423" si="1532">J423</f>
        <v>91795042.180000007</v>
      </c>
      <c r="BC423" s="13">
        <f t="shared" ref="BC423" si="1533">K423</f>
        <v>102017290.16999999</v>
      </c>
      <c r="BD423" s="13">
        <f t="shared" ref="BD423" si="1534">L423</f>
        <v>100946253.49000001</v>
      </c>
      <c r="BE423" s="13">
        <f t="shared" ref="BE423" si="1535">M423</f>
        <v>123794153.36</v>
      </c>
      <c r="BF423" s="13">
        <f t="shared" ref="BF423" si="1536">N423</f>
        <v>122668136.55999985</v>
      </c>
      <c r="BG423" s="13">
        <f t="shared" ref="BG423" si="1537">AM423-AR423</f>
        <v>1508345.7300001979</v>
      </c>
      <c r="BH423" s="13">
        <f t="shared" ref="BH423" si="1538">AN423-AS423</f>
        <v>10222247.990000129</v>
      </c>
      <c r="BI423" s="13">
        <f t="shared" ref="BI423" si="1539">AO423-AT423</f>
        <v>-1071036.680000186</v>
      </c>
      <c r="BJ423" s="13">
        <f t="shared" ref="BJ423" si="1540">AP423-AU423</f>
        <v>22847899.869999886</v>
      </c>
      <c r="BK423" s="13">
        <f t="shared" ref="BK423" si="1541">AQ423-AV423</f>
        <v>-1126016.7999998629</v>
      </c>
    </row>
    <row r="424" spans="1:63" x14ac:dyDescent="0.2">
      <c r="A424" s="15">
        <v>467</v>
      </c>
      <c r="B424" s="15">
        <v>4</v>
      </c>
      <c r="C424" s="15">
        <v>1</v>
      </c>
      <c r="D424" s="15">
        <v>3</v>
      </c>
      <c r="E424" s="15" t="s">
        <v>93</v>
      </c>
      <c r="F424" s="2" t="s">
        <v>199</v>
      </c>
      <c r="G424" s="2" t="s">
        <v>6</v>
      </c>
      <c r="H424" s="2" t="s">
        <v>6</v>
      </c>
      <c r="J424" s="4"/>
      <c r="K424" s="4"/>
      <c r="L424" s="4"/>
      <c r="M424" s="4"/>
      <c r="N424" s="4"/>
      <c r="O424" s="2" t="s">
        <v>131</v>
      </c>
      <c r="P424" s="13">
        <v>0</v>
      </c>
      <c r="Q424" s="5"/>
    </row>
    <row r="425" spans="1:63" x14ac:dyDescent="0.2">
      <c r="A425" s="15">
        <v>468</v>
      </c>
      <c r="B425" s="15">
        <v>4</v>
      </c>
      <c r="C425" s="15">
        <v>1</v>
      </c>
      <c r="D425" s="15">
        <v>3</v>
      </c>
      <c r="E425" s="15" t="s">
        <v>93</v>
      </c>
      <c r="F425" s="2" t="s">
        <v>199</v>
      </c>
      <c r="G425" s="2" t="s">
        <v>6</v>
      </c>
      <c r="I425" s="2" t="s">
        <v>0</v>
      </c>
      <c r="J425" s="4">
        <v>228708859.46999997</v>
      </c>
      <c r="K425" s="4">
        <v>236893865.35999998</v>
      </c>
      <c r="L425" s="4">
        <v>222103261.94999993</v>
      </c>
      <c r="M425" s="4">
        <v>267846139.48999989</v>
      </c>
      <c r="N425" s="4">
        <v>260263116.20000008</v>
      </c>
      <c r="O425" s="2" t="s">
        <v>139</v>
      </c>
      <c r="P425" s="13">
        <v>31554256.730000108</v>
      </c>
      <c r="Q425" s="5">
        <v>13.796691917891856</v>
      </c>
    </row>
    <row r="426" spans="1:63" x14ac:dyDescent="0.2">
      <c r="A426" s="15">
        <v>469</v>
      </c>
      <c r="B426" s="15">
        <v>4</v>
      </c>
      <c r="C426" s="15">
        <v>1</v>
      </c>
      <c r="D426" s="15">
        <v>3</v>
      </c>
      <c r="E426" s="15" t="s">
        <v>93</v>
      </c>
      <c r="F426" s="2" t="s">
        <v>199</v>
      </c>
      <c r="G426" s="2" t="s">
        <v>6</v>
      </c>
      <c r="I426" s="6" t="s">
        <v>98</v>
      </c>
      <c r="J426" s="7">
        <v>224763688.47000006</v>
      </c>
      <c r="K426" s="7">
        <v>233499092.45999944</v>
      </c>
      <c r="L426" s="7">
        <v>218578614.50000057</v>
      </c>
      <c r="M426" s="7">
        <v>258920925.30999959</v>
      </c>
      <c r="N426" s="7">
        <v>257493338.86000046</v>
      </c>
      <c r="P426" s="13">
        <v>32729650.390000403</v>
      </c>
      <c r="Q426" s="5">
        <v>14.561805162033071</v>
      </c>
    </row>
    <row r="427" spans="1:63" ht="12" thickBot="1" x14ac:dyDescent="0.25">
      <c r="A427" s="15">
        <v>470</v>
      </c>
      <c r="B427" s="15">
        <v>4</v>
      </c>
      <c r="C427" s="15">
        <v>1</v>
      </c>
      <c r="D427" s="15">
        <v>3</v>
      </c>
      <c r="E427" s="15" t="s">
        <v>93</v>
      </c>
      <c r="F427" s="2" t="s">
        <v>199</v>
      </c>
      <c r="G427" s="2" t="s">
        <v>6</v>
      </c>
      <c r="I427" s="8" t="s">
        <v>99</v>
      </c>
      <c r="J427" s="9">
        <v>3945170.9999999106</v>
      </c>
      <c r="K427" s="9">
        <v>3394772.9000005424</v>
      </c>
      <c r="L427" s="9">
        <v>3524647.4499993622</v>
      </c>
      <c r="M427" s="9">
        <v>8925214.1800003052</v>
      </c>
      <c r="N427" s="9">
        <v>2769777.3399996161</v>
      </c>
      <c r="P427" s="13">
        <v>-1175393.6600002944</v>
      </c>
      <c r="Q427" s="5">
        <v>-29.793224678989105</v>
      </c>
    </row>
    <row r="428" spans="1:63" x14ac:dyDescent="0.2">
      <c r="A428" s="15">
        <v>471</v>
      </c>
      <c r="B428" s="15">
        <v>4</v>
      </c>
      <c r="C428" s="15">
        <v>1</v>
      </c>
      <c r="D428" s="15">
        <v>3</v>
      </c>
      <c r="E428" s="15" t="s">
        <v>93</v>
      </c>
      <c r="F428" s="2" t="s">
        <v>199</v>
      </c>
      <c r="G428" s="2" t="s">
        <v>6</v>
      </c>
      <c r="I428" s="2" t="s">
        <v>100</v>
      </c>
      <c r="J428" s="4">
        <v>36228554.280000083</v>
      </c>
      <c r="K428" s="4">
        <v>40173725.279999994</v>
      </c>
      <c r="L428" s="4">
        <v>43568498.180000015</v>
      </c>
      <c r="M428" s="4">
        <v>47093145.629999988</v>
      </c>
      <c r="N428" s="4">
        <v>56018359.81000001</v>
      </c>
      <c r="O428" s="2" t="s">
        <v>140</v>
      </c>
      <c r="P428" s="13">
        <v>19789805.529999927</v>
      </c>
      <c r="Q428" s="5">
        <v>54.624883391841173</v>
      </c>
      <c r="R428" s="5">
        <v>16.118508521822744</v>
      </c>
      <c r="S428" s="5">
        <v>21.755265615029089</v>
      </c>
    </row>
    <row r="429" spans="1:63" x14ac:dyDescent="0.2">
      <c r="A429" s="15">
        <v>472</v>
      </c>
      <c r="B429" s="15">
        <v>4</v>
      </c>
      <c r="C429" s="15">
        <v>1</v>
      </c>
      <c r="D429" s="15">
        <v>3</v>
      </c>
      <c r="E429" s="15" t="s">
        <v>93</v>
      </c>
      <c r="F429" s="2" t="s">
        <v>199</v>
      </c>
      <c r="G429" s="2" t="s">
        <v>6</v>
      </c>
      <c r="I429" s="6" t="s">
        <v>101</v>
      </c>
      <c r="J429" s="7">
        <v>40173725.279999994</v>
      </c>
      <c r="K429" s="7">
        <v>43568498.180000015</v>
      </c>
      <c r="L429" s="7">
        <v>47093145.629999988</v>
      </c>
      <c r="M429" s="7">
        <v>56018359.81000001</v>
      </c>
      <c r="N429" s="7">
        <v>58788137.53999994</v>
      </c>
      <c r="O429" s="2" t="s">
        <v>130</v>
      </c>
      <c r="P429" s="13">
        <v>18614412.259999946</v>
      </c>
      <c r="Q429" s="5">
        <v>46.334792529850112</v>
      </c>
      <c r="R429" s="5">
        <v>17.873761350629426</v>
      </c>
      <c r="S429" s="5">
        <v>22.830935277888155</v>
      </c>
      <c r="T429" s="2">
        <v>9.6</v>
      </c>
      <c r="U429" s="2">
        <v>18.5</v>
      </c>
      <c r="V429" s="2">
        <v>2.36</v>
      </c>
      <c r="W429" s="2">
        <v>15.68</v>
      </c>
      <c r="X429" s="2">
        <v>-13.32</v>
      </c>
      <c r="Y429" s="14">
        <v>3.7282517841051938E-2</v>
      </c>
      <c r="Z429" s="14">
        <v>7.1846518756193842E-2</v>
      </c>
      <c r="AA429" s="43">
        <v>31.554256730000109</v>
      </c>
      <c r="AB429" s="43">
        <v>32.729650390000401</v>
      </c>
      <c r="AC429" s="43">
        <v>19.789805529999928</v>
      </c>
      <c r="AD429" s="43">
        <v>18.614412259999945</v>
      </c>
      <c r="AE429" s="5">
        <v>13.796691917891856</v>
      </c>
      <c r="AF429" s="5">
        <v>14.561805162033071</v>
      </c>
      <c r="AG429" s="5">
        <v>54.624883391841173</v>
      </c>
      <c r="AH429" s="5">
        <v>46.334792529850112</v>
      </c>
      <c r="AI429" s="5">
        <v>16.118508521822744</v>
      </c>
      <c r="AJ429" s="5">
        <v>21.755265615029089</v>
      </c>
      <c r="AK429" s="5">
        <v>17.873761350629426</v>
      </c>
      <c r="AL429" s="5">
        <v>22.830935277888155</v>
      </c>
      <c r="AM429" s="13">
        <f t="shared" ref="AM429" si="1542">J425</f>
        <v>228708859.46999997</v>
      </c>
      <c r="AN429" s="13">
        <f t="shared" ref="AN429" si="1543">K425</f>
        <v>236893865.35999998</v>
      </c>
      <c r="AO429" s="13">
        <f t="shared" ref="AO429" si="1544">L425</f>
        <v>222103261.94999993</v>
      </c>
      <c r="AP429" s="13">
        <f t="shared" ref="AP429" si="1545">M425</f>
        <v>267846139.48999989</v>
      </c>
      <c r="AQ429" s="13">
        <f t="shared" ref="AQ429" si="1546">N425</f>
        <v>260263116.20000008</v>
      </c>
      <c r="AR429" s="13">
        <f t="shared" ref="AR429" si="1547">J426</f>
        <v>224763688.47000006</v>
      </c>
      <c r="AS429" s="13">
        <f t="shared" ref="AS429" si="1548">K426</f>
        <v>233499092.45999944</v>
      </c>
      <c r="AT429" s="13">
        <f t="shared" ref="AT429" si="1549">L426</f>
        <v>218578614.50000057</v>
      </c>
      <c r="AU429" s="13">
        <f t="shared" ref="AU429" si="1550">M426</f>
        <v>258920925.30999959</v>
      </c>
      <c r="AV429" s="13">
        <f t="shared" ref="AV429" si="1551">N426</f>
        <v>257493338.86000046</v>
      </c>
      <c r="AW429" s="13">
        <f t="shared" ref="AW429" si="1552">J428</f>
        <v>36228554.280000083</v>
      </c>
      <c r="AX429" s="13">
        <f t="shared" ref="AX429" si="1553">K428</f>
        <v>40173725.279999994</v>
      </c>
      <c r="AY429" s="13">
        <f t="shared" ref="AY429" si="1554">L428</f>
        <v>43568498.180000015</v>
      </c>
      <c r="AZ429" s="13">
        <f t="shared" ref="AZ429" si="1555">M428</f>
        <v>47093145.629999988</v>
      </c>
      <c r="BA429" s="13">
        <f t="shared" ref="BA429" si="1556">N428</f>
        <v>56018359.81000001</v>
      </c>
      <c r="BB429" s="13">
        <f t="shared" ref="BB429" si="1557">J429</f>
        <v>40173725.279999994</v>
      </c>
      <c r="BC429" s="13">
        <f t="shared" ref="BC429" si="1558">K429</f>
        <v>43568498.180000015</v>
      </c>
      <c r="BD429" s="13">
        <f t="shared" ref="BD429" si="1559">L429</f>
        <v>47093145.629999988</v>
      </c>
      <c r="BE429" s="13">
        <f t="shared" ref="BE429" si="1560">M429</f>
        <v>56018359.81000001</v>
      </c>
      <c r="BF429" s="13">
        <f t="shared" ref="BF429" si="1561">N429</f>
        <v>58788137.53999994</v>
      </c>
      <c r="BG429" s="13">
        <f t="shared" ref="BG429" si="1562">AM429-AR429</f>
        <v>3945170.9999999106</v>
      </c>
      <c r="BH429" s="13">
        <f t="shared" ref="BH429" si="1563">AN429-AS429</f>
        <v>3394772.9000005424</v>
      </c>
      <c r="BI429" s="13">
        <f t="shared" ref="BI429" si="1564">AO429-AT429</f>
        <v>3524647.4499993622</v>
      </c>
      <c r="BJ429" s="13">
        <f t="shared" ref="BJ429" si="1565">AP429-AU429</f>
        <v>8925214.1800003052</v>
      </c>
      <c r="BK429" s="13">
        <f t="shared" ref="BK429" si="1566">AQ429-AV429</f>
        <v>2769777.3399996161</v>
      </c>
    </row>
    <row r="430" spans="1:63" x14ac:dyDescent="0.2">
      <c r="A430" s="15">
        <v>473</v>
      </c>
      <c r="B430" s="15">
        <v>4</v>
      </c>
      <c r="C430" s="15">
        <v>1</v>
      </c>
      <c r="D430" s="15">
        <v>4</v>
      </c>
      <c r="E430" s="15" t="s">
        <v>93</v>
      </c>
      <c r="F430" s="2" t="s">
        <v>199</v>
      </c>
      <c r="G430" s="2" t="s">
        <v>16</v>
      </c>
      <c r="H430" s="2" t="s">
        <v>16</v>
      </c>
      <c r="J430" s="4"/>
      <c r="K430" s="4"/>
      <c r="L430" s="4"/>
      <c r="M430" s="4"/>
      <c r="N430" s="4"/>
      <c r="P430" s="13">
        <v>0</v>
      </c>
      <c r="Q430" s="5"/>
    </row>
    <row r="431" spans="1:63" x14ac:dyDescent="0.2">
      <c r="A431" s="15">
        <v>474</v>
      </c>
      <c r="B431" s="15">
        <v>4</v>
      </c>
      <c r="C431" s="15">
        <v>1</v>
      </c>
      <c r="D431" s="15">
        <v>4</v>
      </c>
      <c r="E431" s="15" t="s">
        <v>93</v>
      </c>
      <c r="F431" s="2" t="s">
        <v>199</v>
      </c>
      <c r="G431" s="2" t="s">
        <v>16</v>
      </c>
      <c r="I431" s="2" t="s">
        <v>0</v>
      </c>
      <c r="J431" s="4">
        <v>22204536.769999996</v>
      </c>
      <c r="K431" s="4">
        <v>20278576.099999994</v>
      </c>
      <c r="L431" s="4">
        <v>21019457.630000003</v>
      </c>
      <c r="M431" s="4">
        <v>25267491.669999987</v>
      </c>
      <c r="N431" s="4">
        <v>26670126.129999999</v>
      </c>
      <c r="O431" s="2" t="s">
        <v>143</v>
      </c>
      <c r="P431" s="13">
        <v>4465589.3600000031</v>
      </c>
      <c r="Q431" s="5">
        <v>20.111157491172492</v>
      </c>
    </row>
    <row r="432" spans="1:63" x14ac:dyDescent="0.2">
      <c r="A432" s="15">
        <v>475</v>
      </c>
      <c r="B432" s="15">
        <v>4</v>
      </c>
      <c r="C432" s="15">
        <v>1</v>
      </c>
      <c r="D432" s="15">
        <v>4</v>
      </c>
      <c r="E432" s="15" t="s">
        <v>93</v>
      </c>
      <c r="F432" s="2" t="s">
        <v>199</v>
      </c>
      <c r="G432" s="2" t="s">
        <v>16</v>
      </c>
      <c r="I432" s="6" t="s">
        <v>98</v>
      </c>
      <c r="J432" s="7">
        <v>23154908.479999989</v>
      </c>
      <c r="K432" s="7">
        <v>21022011.680000007</v>
      </c>
      <c r="L432" s="7">
        <v>19276040.53000002</v>
      </c>
      <c r="M432" s="7">
        <v>23293677.380000018</v>
      </c>
      <c r="N432" s="7">
        <v>25746918.329999983</v>
      </c>
      <c r="P432" s="13">
        <v>2592009.849999994</v>
      </c>
      <c r="Q432" s="5">
        <v>11.194213323014601</v>
      </c>
    </row>
    <row r="433" spans="1:63" ht="12" thickBot="1" x14ac:dyDescent="0.25">
      <c r="A433" s="15">
        <v>476</v>
      </c>
      <c r="B433" s="15">
        <v>4</v>
      </c>
      <c r="C433" s="15">
        <v>1</v>
      </c>
      <c r="D433" s="15">
        <v>4</v>
      </c>
      <c r="E433" s="15" t="s">
        <v>93</v>
      </c>
      <c r="F433" s="2" t="s">
        <v>199</v>
      </c>
      <c r="G433" s="2" t="s">
        <v>16</v>
      </c>
      <c r="I433" s="8" t="s">
        <v>99</v>
      </c>
      <c r="J433" s="9">
        <v>-950371.70999999344</v>
      </c>
      <c r="K433" s="9">
        <v>-743435.58000001311</v>
      </c>
      <c r="L433" s="9">
        <v>1743417.0999999829</v>
      </c>
      <c r="M433" s="9">
        <v>1973814.2899999693</v>
      </c>
      <c r="N433" s="9">
        <v>923207.80000001565</v>
      </c>
      <c r="P433" s="13">
        <v>1873579.5100000091</v>
      </c>
      <c r="Q433" s="5">
        <v>-197.14175940696111</v>
      </c>
    </row>
    <row r="434" spans="1:63" x14ac:dyDescent="0.2">
      <c r="A434" s="15">
        <v>477</v>
      </c>
      <c r="B434" s="15">
        <v>4</v>
      </c>
      <c r="C434" s="15">
        <v>1</v>
      </c>
      <c r="D434" s="15">
        <v>4</v>
      </c>
      <c r="E434" s="15" t="s">
        <v>93</v>
      </c>
      <c r="F434" s="2" t="s">
        <v>199</v>
      </c>
      <c r="G434" s="2" t="s">
        <v>16</v>
      </c>
      <c r="I434" s="2" t="s">
        <v>100</v>
      </c>
      <c r="J434" s="4">
        <v>7039052.5599999931</v>
      </c>
      <c r="K434" s="4">
        <v>6088680.8499999996</v>
      </c>
      <c r="L434" s="4">
        <v>5345245.2699999996</v>
      </c>
      <c r="M434" s="4">
        <v>7088662.3699999992</v>
      </c>
      <c r="N434" s="4">
        <v>9062476.6600000001</v>
      </c>
      <c r="O434" s="2" t="s">
        <v>144</v>
      </c>
      <c r="P434" s="13">
        <v>2023424.1000000071</v>
      </c>
      <c r="Q434" s="5">
        <v>28.745688183922425</v>
      </c>
      <c r="R434" s="5">
        <v>30.399828900554549</v>
      </c>
      <c r="S434" s="5">
        <v>35.198296525609891</v>
      </c>
    </row>
    <row r="435" spans="1:63" x14ac:dyDescent="0.2">
      <c r="A435" s="15">
        <v>478</v>
      </c>
      <c r="B435" s="15">
        <v>4</v>
      </c>
      <c r="C435" s="15">
        <v>1</v>
      </c>
      <c r="D435" s="15">
        <v>4</v>
      </c>
      <c r="E435" s="15" t="s">
        <v>93</v>
      </c>
      <c r="F435" s="2" t="s">
        <v>199</v>
      </c>
      <c r="G435" s="2" t="s">
        <v>16</v>
      </c>
      <c r="I435" s="6" t="s">
        <v>101</v>
      </c>
      <c r="J435" s="7">
        <v>6088680.8499999996</v>
      </c>
      <c r="K435" s="7">
        <v>5345245.2699999996</v>
      </c>
      <c r="L435" s="7">
        <v>7088662.3699999992</v>
      </c>
      <c r="M435" s="7">
        <v>9062476.6600000001</v>
      </c>
      <c r="N435" s="7">
        <v>9985684.4600000009</v>
      </c>
      <c r="P435" s="13">
        <v>3897003.6100000013</v>
      </c>
      <c r="Q435" s="5">
        <v>64.004070931062216</v>
      </c>
      <c r="R435" s="5">
        <v>26.295421790412547</v>
      </c>
      <c r="S435" s="5">
        <v>38.783998659617481</v>
      </c>
      <c r="T435" s="2">
        <v>15.2</v>
      </c>
      <c r="U435" s="2">
        <v>5.2</v>
      </c>
      <c r="V435" s="2">
        <v>3.73</v>
      </c>
      <c r="W435" s="2">
        <v>4.37</v>
      </c>
      <c r="X435" s="2">
        <v>-0.64000000000000012</v>
      </c>
      <c r="Y435" s="14">
        <v>0.59036191458645959</v>
      </c>
      <c r="Z435" s="14">
        <v>0.20196591814799933</v>
      </c>
      <c r="AA435" s="43">
        <v>4.4655893600000027</v>
      </c>
      <c r="AB435" s="43">
        <v>2.592009849999994</v>
      </c>
      <c r="AC435" s="43">
        <v>2.0234241000000073</v>
      </c>
      <c r="AD435" s="43">
        <v>3.8970036100000014</v>
      </c>
      <c r="AE435" s="5">
        <v>20.111157491172492</v>
      </c>
      <c r="AF435" s="5">
        <v>11.194213323014601</v>
      </c>
      <c r="AG435" s="5">
        <v>28.745688183922425</v>
      </c>
      <c r="AH435" s="5">
        <v>64.004070931062216</v>
      </c>
      <c r="AI435" s="5">
        <v>30.399828900554549</v>
      </c>
      <c r="AJ435" s="5">
        <v>35.198296525609891</v>
      </c>
      <c r="AK435" s="5">
        <v>26.295421790412547</v>
      </c>
      <c r="AL435" s="5">
        <v>38.783998659617481</v>
      </c>
      <c r="AM435" s="13">
        <f t="shared" ref="AM435" si="1567">J431</f>
        <v>22204536.769999996</v>
      </c>
      <c r="AN435" s="13">
        <f t="shared" ref="AN435" si="1568">K431</f>
        <v>20278576.099999994</v>
      </c>
      <c r="AO435" s="13">
        <f t="shared" ref="AO435" si="1569">L431</f>
        <v>21019457.630000003</v>
      </c>
      <c r="AP435" s="13">
        <f t="shared" ref="AP435" si="1570">M431</f>
        <v>25267491.669999987</v>
      </c>
      <c r="AQ435" s="13">
        <f t="shared" ref="AQ435" si="1571">N431</f>
        <v>26670126.129999999</v>
      </c>
      <c r="AR435" s="13">
        <f t="shared" ref="AR435" si="1572">J432</f>
        <v>23154908.479999989</v>
      </c>
      <c r="AS435" s="13">
        <f t="shared" ref="AS435" si="1573">K432</f>
        <v>21022011.680000007</v>
      </c>
      <c r="AT435" s="13">
        <f t="shared" ref="AT435" si="1574">L432</f>
        <v>19276040.53000002</v>
      </c>
      <c r="AU435" s="13">
        <f t="shared" ref="AU435" si="1575">M432</f>
        <v>23293677.380000018</v>
      </c>
      <c r="AV435" s="13">
        <f t="shared" ref="AV435" si="1576">N432</f>
        <v>25746918.329999983</v>
      </c>
      <c r="AW435" s="13">
        <f t="shared" ref="AW435" si="1577">J434</f>
        <v>7039052.5599999931</v>
      </c>
      <c r="AX435" s="13">
        <f t="shared" ref="AX435" si="1578">K434</f>
        <v>6088680.8499999996</v>
      </c>
      <c r="AY435" s="13">
        <f t="shared" ref="AY435" si="1579">L434</f>
        <v>5345245.2699999996</v>
      </c>
      <c r="AZ435" s="13">
        <f t="shared" ref="AZ435" si="1580">M434</f>
        <v>7088662.3699999992</v>
      </c>
      <c r="BA435" s="13">
        <f t="shared" ref="BA435" si="1581">N434</f>
        <v>9062476.6600000001</v>
      </c>
      <c r="BB435" s="13">
        <f t="shared" ref="BB435" si="1582">J435</f>
        <v>6088680.8499999996</v>
      </c>
      <c r="BC435" s="13">
        <f t="shared" ref="BC435" si="1583">K435</f>
        <v>5345245.2699999996</v>
      </c>
      <c r="BD435" s="13">
        <f t="shared" ref="BD435" si="1584">L435</f>
        <v>7088662.3699999992</v>
      </c>
      <c r="BE435" s="13">
        <f t="shared" ref="BE435" si="1585">M435</f>
        <v>9062476.6600000001</v>
      </c>
      <c r="BF435" s="13">
        <f t="shared" ref="BF435" si="1586">N435</f>
        <v>9985684.4600000009</v>
      </c>
      <c r="BG435" s="13">
        <f t="shared" ref="BG435" si="1587">AM435-AR435</f>
        <v>-950371.70999999344</v>
      </c>
      <c r="BH435" s="13">
        <f t="shared" ref="BH435" si="1588">AN435-AS435</f>
        <v>-743435.58000001311</v>
      </c>
      <c r="BI435" s="13">
        <f t="shared" ref="BI435" si="1589">AO435-AT435</f>
        <v>1743417.0999999829</v>
      </c>
      <c r="BJ435" s="13">
        <f t="shared" ref="BJ435" si="1590">AP435-AU435</f>
        <v>1973814.2899999693</v>
      </c>
      <c r="BK435" s="13">
        <f t="shared" ref="BK435" si="1591">AQ435-AV435</f>
        <v>923207.80000001565</v>
      </c>
    </row>
    <row r="436" spans="1:63" x14ac:dyDescent="0.2">
      <c r="A436" s="15">
        <v>479</v>
      </c>
      <c r="B436" s="15">
        <v>4</v>
      </c>
      <c r="C436" s="15">
        <v>1</v>
      </c>
      <c r="D436" s="15">
        <v>5</v>
      </c>
      <c r="E436" s="15" t="s">
        <v>93</v>
      </c>
      <c r="F436" s="2" t="s">
        <v>199</v>
      </c>
      <c r="G436" s="2" t="s">
        <v>15</v>
      </c>
      <c r="H436" s="2" t="s">
        <v>15</v>
      </c>
      <c r="J436" s="4"/>
      <c r="K436" s="4"/>
      <c r="L436" s="4"/>
      <c r="M436" s="4"/>
      <c r="N436" s="4"/>
      <c r="P436" s="13">
        <v>0</v>
      </c>
      <c r="Q436" s="5"/>
    </row>
    <row r="437" spans="1:63" x14ac:dyDescent="0.2">
      <c r="A437" s="15">
        <v>480</v>
      </c>
      <c r="B437" s="15">
        <v>4</v>
      </c>
      <c r="C437" s="15">
        <v>1</v>
      </c>
      <c r="D437" s="15">
        <v>5</v>
      </c>
      <c r="E437" s="15" t="s">
        <v>93</v>
      </c>
      <c r="F437" s="2" t="s">
        <v>199</v>
      </c>
      <c r="G437" s="2" t="s">
        <v>15</v>
      </c>
      <c r="I437" s="2" t="s">
        <v>0</v>
      </c>
      <c r="J437" s="4">
        <v>18851407.360000003</v>
      </c>
      <c r="K437" s="4">
        <v>17004751.790000003</v>
      </c>
      <c r="L437" s="4">
        <v>16024197.929999998</v>
      </c>
      <c r="M437" s="4">
        <v>17961967.159999996</v>
      </c>
      <c r="N437" s="4">
        <v>15800868.510000004</v>
      </c>
      <c r="O437" s="2" t="s">
        <v>145</v>
      </c>
      <c r="P437" s="13">
        <v>-3050538.8499999996</v>
      </c>
      <c r="Q437" s="5">
        <v>-16.182021807415857</v>
      </c>
    </row>
    <row r="438" spans="1:63" x14ac:dyDescent="0.2">
      <c r="A438" s="15">
        <v>481</v>
      </c>
      <c r="B438" s="15">
        <v>4</v>
      </c>
      <c r="C438" s="15">
        <v>1</v>
      </c>
      <c r="D438" s="15">
        <v>5</v>
      </c>
      <c r="E438" s="15" t="s">
        <v>93</v>
      </c>
      <c r="F438" s="2" t="s">
        <v>199</v>
      </c>
      <c r="G438" s="2" t="s">
        <v>15</v>
      </c>
      <c r="I438" s="6" t="s">
        <v>98</v>
      </c>
      <c r="J438" s="7">
        <v>15372148.480000013</v>
      </c>
      <c r="K438" s="7">
        <v>15818411.280000011</v>
      </c>
      <c r="L438" s="7">
        <v>11506763.62999999</v>
      </c>
      <c r="M438" s="7">
        <v>14134586.140000002</v>
      </c>
      <c r="N438" s="7">
        <v>18166125.390000001</v>
      </c>
      <c r="O438" s="2" t="s">
        <v>146</v>
      </c>
      <c r="P438" s="13">
        <v>2793976.9099999871</v>
      </c>
      <c r="Q438" s="5">
        <v>18.175578473204968</v>
      </c>
    </row>
    <row r="439" spans="1:63" ht="12" thickBot="1" x14ac:dyDescent="0.25">
      <c r="A439" s="15">
        <v>482</v>
      </c>
      <c r="B439" s="15">
        <v>4</v>
      </c>
      <c r="C439" s="15">
        <v>1</v>
      </c>
      <c r="D439" s="15">
        <v>5</v>
      </c>
      <c r="E439" s="15" t="s">
        <v>93</v>
      </c>
      <c r="F439" s="2" t="s">
        <v>199</v>
      </c>
      <c r="G439" s="2" t="s">
        <v>15</v>
      </c>
      <c r="I439" s="8" t="s">
        <v>99</v>
      </c>
      <c r="J439" s="9">
        <v>3479258.8799999896</v>
      </c>
      <c r="K439" s="9">
        <v>1186340.5099999923</v>
      </c>
      <c r="L439" s="9">
        <v>4517434.3000000082</v>
      </c>
      <c r="M439" s="9">
        <v>3827381.019999994</v>
      </c>
      <c r="N439" s="9">
        <v>-2365256.8799999971</v>
      </c>
      <c r="P439" s="13">
        <v>-5844515.7599999867</v>
      </c>
      <c r="Q439" s="5">
        <v>-167.98162946702041</v>
      </c>
    </row>
    <row r="440" spans="1:63" x14ac:dyDescent="0.2">
      <c r="A440" s="15">
        <v>483</v>
      </c>
      <c r="B440" s="15">
        <v>4</v>
      </c>
      <c r="C440" s="15">
        <v>1</v>
      </c>
      <c r="D440" s="15">
        <v>5</v>
      </c>
      <c r="E440" s="15" t="s">
        <v>93</v>
      </c>
      <c r="F440" s="2" t="s">
        <v>199</v>
      </c>
      <c r="G440" s="2" t="s">
        <v>15</v>
      </c>
      <c r="I440" s="2" t="s">
        <v>100</v>
      </c>
      <c r="J440" s="4">
        <v>12687985.620000008</v>
      </c>
      <c r="K440" s="4">
        <v>16167244.499999998</v>
      </c>
      <c r="L440" s="4">
        <v>17353585.009999994</v>
      </c>
      <c r="M440" s="4">
        <v>21871019.310000006</v>
      </c>
      <c r="N440" s="4">
        <v>25698400.330000006</v>
      </c>
      <c r="O440" s="2" t="s">
        <v>147</v>
      </c>
      <c r="P440" s="13">
        <v>13010414.709999997</v>
      </c>
      <c r="Q440" s="5">
        <v>102.54121575840807</v>
      </c>
      <c r="R440" s="5">
        <v>82.538791740840622</v>
      </c>
      <c r="S440" s="5">
        <v>141.46329929081264</v>
      </c>
    </row>
    <row r="441" spans="1:63" x14ac:dyDescent="0.2">
      <c r="A441" s="15">
        <v>484</v>
      </c>
      <c r="B441" s="15">
        <v>4</v>
      </c>
      <c r="C441" s="15">
        <v>1</v>
      </c>
      <c r="D441" s="15">
        <v>5</v>
      </c>
      <c r="E441" s="15" t="s">
        <v>93</v>
      </c>
      <c r="F441" s="2" t="s">
        <v>199</v>
      </c>
      <c r="G441" s="2" t="s">
        <v>15</v>
      </c>
      <c r="I441" s="6" t="s">
        <v>101</v>
      </c>
      <c r="J441" s="7">
        <v>16167244.499999998</v>
      </c>
      <c r="K441" s="7">
        <v>17353585.009999994</v>
      </c>
      <c r="L441" s="7">
        <v>21871019.310000006</v>
      </c>
      <c r="M441" s="7">
        <v>25698400.330000006</v>
      </c>
      <c r="N441" s="7">
        <v>23333143.730000004</v>
      </c>
      <c r="P441" s="13">
        <v>7165899.230000006</v>
      </c>
      <c r="Q441" s="5">
        <v>44.323565651524646</v>
      </c>
      <c r="R441" s="5">
        <v>105.17231550966638</v>
      </c>
      <c r="S441" s="5">
        <v>128.44315025395738</v>
      </c>
      <c r="T441" s="2">
        <v>10.6</v>
      </c>
      <c r="U441" s="2">
        <v>0.8</v>
      </c>
      <c r="V441" s="2">
        <v>2.6</v>
      </c>
      <c r="W441" s="2">
        <v>0.71</v>
      </c>
      <c r="X441" s="2">
        <v>1.8900000000000001</v>
      </c>
      <c r="Y441" s="14">
        <v>0.58350362404935485</v>
      </c>
      <c r="Z441" s="14">
        <v>4.4038009362215462E-2</v>
      </c>
      <c r="AA441" s="43">
        <v>-3.0505388499999997</v>
      </c>
      <c r="AB441" s="43">
        <v>2.7939769099999872</v>
      </c>
      <c r="AC441" s="43">
        <v>13.010414709999997</v>
      </c>
      <c r="AD441" s="43">
        <v>7.1658992300000062</v>
      </c>
      <c r="AE441" s="5">
        <v>-16.182021807415857</v>
      </c>
      <c r="AF441" s="5">
        <v>18.175578473204968</v>
      </c>
      <c r="AG441" s="5">
        <v>102.54121575840807</v>
      </c>
      <c r="AH441" s="5">
        <v>44.323565651524646</v>
      </c>
      <c r="AI441" s="5">
        <v>82.538791740840622</v>
      </c>
      <c r="AJ441" s="5">
        <v>141.46329929081264</v>
      </c>
      <c r="AK441" s="5">
        <v>105.17231550966638</v>
      </c>
      <c r="AL441" s="5">
        <v>128.44315025395738</v>
      </c>
      <c r="AM441" s="13">
        <f t="shared" ref="AM441" si="1592">J437</f>
        <v>18851407.360000003</v>
      </c>
      <c r="AN441" s="13">
        <f t="shared" ref="AN441" si="1593">K437</f>
        <v>17004751.790000003</v>
      </c>
      <c r="AO441" s="13">
        <f t="shared" ref="AO441" si="1594">L437</f>
        <v>16024197.929999998</v>
      </c>
      <c r="AP441" s="13">
        <f t="shared" ref="AP441" si="1595">M437</f>
        <v>17961967.159999996</v>
      </c>
      <c r="AQ441" s="13">
        <f t="shared" ref="AQ441" si="1596">N437</f>
        <v>15800868.510000004</v>
      </c>
      <c r="AR441" s="13">
        <f t="shared" ref="AR441" si="1597">J438</f>
        <v>15372148.480000013</v>
      </c>
      <c r="AS441" s="13">
        <f t="shared" ref="AS441" si="1598">K438</f>
        <v>15818411.280000011</v>
      </c>
      <c r="AT441" s="13">
        <f t="shared" ref="AT441" si="1599">L438</f>
        <v>11506763.62999999</v>
      </c>
      <c r="AU441" s="13">
        <f t="shared" ref="AU441" si="1600">M438</f>
        <v>14134586.140000002</v>
      </c>
      <c r="AV441" s="13">
        <f t="shared" ref="AV441" si="1601">N438</f>
        <v>18166125.390000001</v>
      </c>
      <c r="AW441" s="13">
        <f t="shared" ref="AW441" si="1602">J440</f>
        <v>12687985.620000008</v>
      </c>
      <c r="AX441" s="13">
        <f t="shared" ref="AX441" si="1603">K440</f>
        <v>16167244.499999998</v>
      </c>
      <c r="AY441" s="13">
        <f t="shared" ref="AY441" si="1604">L440</f>
        <v>17353585.009999994</v>
      </c>
      <c r="AZ441" s="13">
        <f t="shared" ref="AZ441" si="1605">M440</f>
        <v>21871019.310000006</v>
      </c>
      <c r="BA441" s="13">
        <f t="shared" ref="BA441" si="1606">N440</f>
        <v>25698400.330000006</v>
      </c>
      <c r="BB441" s="13">
        <f t="shared" ref="BB441" si="1607">J441</f>
        <v>16167244.499999998</v>
      </c>
      <c r="BC441" s="13">
        <f t="shared" ref="BC441" si="1608">K441</f>
        <v>17353585.009999994</v>
      </c>
      <c r="BD441" s="13">
        <f t="shared" ref="BD441" si="1609">L441</f>
        <v>21871019.310000006</v>
      </c>
      <c r="BE441" s="13">
        <f t="shared" ref="BE441" si="1610">M441</f>
        <v>25698400.330000006</v>
      </c>
      <c r="BF441" s="13">
        <f t="shared" ref="BF441" si="1611">N441</f>
        <v>23333143.730000004</v>
      </c>
      <c r="BG441" s="13">
        <f t="shared" ref="BG441" si="1612">AM441-AR441</f>
        <v>3479258.8799999896</v>
      </c>
      <c r="BH441" s="13">
        <f t="shared" ref="BH441" si="1613">AN441-AS441</f>
        <v>1186340.5099999923</v>
      </c>
      <c r="BI441" s="13">
        <f t="shared" ref="BI441" si="1614">AO441-AT441</f>
        <v>4517434.3000000082</v>
      </c>
      <c r="BJ441" s="13">
        <f t="shared" ref="BJ441" si="1615">AP441-AU441</f>
        <v>3827381.019999994</v>
      </c>
      <c r="BK441" s="13">
        <f t="shared" ref="BK441" si="1616">AQ441-AV441</f>
        <v>-2365256.8799999971</v>
      </c>
    </row>
    <row r="442" spans="1:63" x14ac:dyDescent="0.2">
      <c r="A442" s="15">
        <v>485</v>
      </c>
      <c r="B442" s="15">
        <v>4</v>
      </c>
      <c r="C442" s="15">
        <v>1</v>
      </c>
      <c r="D442" s="15">
        <v>6</v>
      </c>
      <c r="E442" s="15" t="s">
        <v>93</v>
      </c>
      <c r="F442" s="2" t="s">
        <v>199</v>
      </c>
      <c r="G442" s="2" t="s">
        <v>21</v>
      </c>
      <c r="H442" s="2" t="s">
        <v>21</v>
      </c>
      <c r="J442" s="4"/>
      <c r="K442" s="10"/>
      <c r="L442" s="10"/>
      <c r="M442" s="10"/>
      <c r="N442" s="10"/>
      <c r="P442" s="13">
        <v>0</v>
      </c>
      <c r="Q442" s="5"/>
    </row>
    <row r="443" spans="1:63" x14ac:dyDescent="0.2">
      <c r="A443" s="15">
        <v>486</v>
      </c>
      <c r="B443" s="15">
        <v>4</v>
      </c>
      <c r="C443" s="15">
        <v>1</v>
      </c>
      <c r="D443" s="15">
        <v>6</v>
      </c>
      <c r="E443" s="15" t="s">
        <v>93</v>
      </c>
      <c r="F443" s="2" t="s">
        <v>199</v>
      </c>
      <c r="G443" s="2" t="s">
        <v>21</v>
      </c>
      <c r="I443" s="2" t="s">
        <v>0</v>
      </c>
      <c r="J443" s="4">
        <v>28155125.189999998</v>
      </c>
      <c r="K443" s="4">
        <v>24827657.410000004</v>
      </c>
      <c r="L443" s="4">
        <v>22181011.120000005</v>
      </c>
      <c r="M443" s="4">
        <v>22151182.240000002</v>
      </c>
      <c r="N443" s="4">
        <v>21298098.350000001</v>
      </c>
      <c r="O443" s="2" t="s">
        <v>148</v>
      </c>
      <c r="P443" s="13">
        <v>-6857026.8399999961</v>
      </c>
      <c r="Q443" s="5">
        <v>-24.354453385401541</v>
      </c>
    </row>
    <row r="444" spans="1:63" x14ac:dyDescent="0.2">
      <c r="A444" s="15">
        <v>487</v>
      </c>
      <c r="B444" s="15">
        <v>4</v>
      </c>
      <c r="C444" s="15">
        <v>1</v>
      </c>
      <c r="D444" s="15">
        <v>6</v>
      </c>
      <c r="E444" s="15" t="s">
        <v>93</v>
      </c>
      <c r="F444" s="2" t="s">
        <v>199</v>
      </c>
      <c r="G444" s="2" t="s">
        <v>21</v>
      </c>
      <c r="I444" s="6" t="s">
        <v>98</v>
      </c>
      <c r="J444" s="7">
        <v>26612445.189999986</v>
      </c>
      <c r="K444" s="7">
        <v>22182016.609999992</v>
      </c>
      <c r="L444" s="7">
        <v>18147647.659999996</v>
      </c>
      <c r="M444" s="7">
        <v>20431295.089999981</v>
      </c>
      <c r="N444" s="7">
        <v>24436009.260000028</v>
      </c>
      <c r="P444" s="13">
        <v>-2176435.9299999587</v>
      </c>
      <c r="Q444" s="5">
        <v>-8.1782636449272417</v>
      </c>
    </row>
    <row r="445" spans="1:63" ht="12" thickBot="1" x14ac:dyDescent="0.25">
      <c r="A445" s="15">
        <v>488</v>
      </c>
      <c r="B445" s="15">
        <v>4</v>
      </c>
      <c r="C445" s="15">
        <v>1</v>
      </c>
      <c r="D445" s="15">
        <v>6</v>
      </c>
      <c r="E445" s="15" t="s">
        <v>93</v>
      </c>
      <c r="F445" s="2" t="s">
        <v>199</v>
      </c>
      <c r="G445" s="2" t="s">
        <v>21</v>
      </c>
      <c r="I445" s="8" t="s">
        <v>99</v>
      </c>
      <c r="J445" s="9">
        <v>1542680.0000000112</v>
      </c>
      <c r="K445" s="9">
        <v>2645640.8000000119</v>
      </c>
      <c r="L445" s="9">
        <v>4033363.4600000083</v>
      </c>
      <c r="M445" s="9">
        <v>1719887.1500000209</v>
      </c>
      <c r="N445" s="9">
        <v>-3137910.9100000262</v>
      </c>
      <c r="P445" s="13">
        <v>-4680590.9100000374</v>
      </c>
      <c r="Q445" s="5">
        <v>-303.40646861306323</v>
      </c>
    </row>
    <row r="446" spans="1:63" x14ac:dyDescent="0.2">
      <c r="A446" s="15">
        <v>489</v>
      </c>
      <c r="B446" s="15">
        <v>4</v>
      </c>
      <c r="C446" s="15">
        <v>1</v>
      </c>
      <c r="D446" s="15">
        <v>6</v>
      </c>
      <c r="E446" s="15" t="s">
        <v>93</v>
      </c>
      <c r="F446" s="2" t="s">
        <v>199</v>
      </c>
      <c r="G446" s="2" t="s">
        <v>21</v>
      </c>
      <c r="I446" s="2" t="s">
        <v>100</v>
      </c>
      <c r="J446" s="4">
        <v>1337289.2399999886</v>
      </c>
      <c r="K446" s="4">
        <v>2879969.2399999998</v>
      </c>
      <c r="L446" s="4">
        <v>5525610.040000001</v>
      </c>
      <c r="M446" s="4">
        <v>9558973.4999999981</v>
      </c>
      <c r="N446" s="4">
        <v>11278860.650000002</v>
      </c>
      <c r="O446" s="2" t="s">
        <v>149</v>
      </c>
      <c r="P446" s="13">
        <v>9941571.4100000132</v>
      </c>
      <c r="Q446" s="5">
        <v>743.4122037802457</v>
      </c>
      <c r="R446" s="5">
        <v>5.0250521154760124</v>
      </c>
      <c r="S446" s="5">
        <v>46.156721132295026</v>
      </c>
    </row>
    <row r="447" spans="1:63" x14ac:dyDescent="0.2">
      <c r="A447" s="15">
        <v>490</v>
      </c>
      <c r="B447" s="15">
        <v>4</v>
      </c>
      <c r="C447" s="15">
        <v>1</v>
      </c>
      <c r="D447" s="15">
        <v>6</v>
      </c>
      <c r="E447" s="15" t="s">
        <v>93</v>
      </c>
      <c r="F447" s="2" t="s">
        <v>199</v>
      </c>
      <c r="G447" s="2" t="s">
        <v>21</v>
      </c>
      <c r="I447" s="6" t="s">
        <v>101</v>
      </c>
      <c r="J447" s="7">
        <v>2879969.2399999998</v>
      </c>
      <c r="K447" s="7">
        <v>5525610.040000001</v>
      </c>
      <c r="L447" s="7">
        <v>9558973.4999999981</v>
      </c>
      <c r="M447" s="7">
        <v>11278860.650000002</v>
      </c>
      <c r="N447" s="7">
        <v>8140949.7399999993</v>
      </c>
      <c r="P447" s="13">
        <v>5260980.5</v>
      </c>
      <c r="Q447" s="5">
        <v>182.67488509703665</v>
      </c>
      <c r="R447" s="5">
        <v>10.821888854776073</v>
      </c>
      <c r="S447" s="5">
        <v>33.315381629545143</v>
      </c>
      <c r="T447" s="2">
        <v>7</v>
      </c>
      <c r="U447" s="2">
        <v>2.7</v>
      </c>
      <c r="V447" s="2">
        <v>1.72</v>
      </c>
      <c r="W447" s="2">
        <v>2.2799999999999998</v>
      </c>
      <c r="X447" s="2">
        <v>-0.55999999999999983</v>
      </c>
      <c r="Y447" s="14">
        <v>0.28646248761488607</v>
      </c>
      <c r="Z447" s="14">
        <v>0.11049267379431323</v>
      </c>
      <c r="AA447" s="43">
        <v>-6.8570268399999961</v>
      </c>
      <c r="AB447" s="43">
        <v>-2.1764359299999589</v>
      </c>
      <c r="AC447" s="43">
        <v>9.9415714100000123</v>
      </c>
      <c r="AD447" s="43">
        <v>5.2609804999999996</v>
      </c>
      <c r="AE447" s="5">
        <v>-24.354453385401541</v>
      </c>
      <c r="AF447" s="5">
        <v>-8.1782636449272417</v>
      </c>
      <c r="AG447" s="5">
        <v>743.4122037802457</v>
      </c>
      <c r="AH447" s="5">
        <v>182.67488509703665</v>
      </c>
      <c r="AI447" s="5">
        <v>5.0250521154760124</v>
      </c>
      <c r="AJ447" s="5">
        <v>46.156721132295026</v>
      </c>
      <c r="AK447" s="5">
        <v>10.821888854776073</v>
      </c>
      <c r="AL447" s="5">
        <v>33.315381629545143</v>
      </c>
      <c r="AM447" s="13">
        <f t="shared" ref="AM447" si="1617">J443</f>
        <v>28155125.189999998</v>
      </c>
      <c r="AN447" s="13">
        <f t="shared" ref="AN447" si="1618">K443</f>
        <v>24827657.410000004</v>
      </c>
      <c r="AO447" s="13">
        <f t="shared" ref="AO447" si="1619">L443</f>
        <v>22181011.120000005</v>
      </c>
      <c r="AP447" s="13">
        <f t="shared" ref="AP447" si="1620">M443</f>
        <v>22151182.240000002</v>
      </c>
      <c r="AQ447" s="13">
        <f t="shared" ref="AQ447" si="1621">N443</f>
        <v>21298098.350000001</v>
      </c>
      <c r="AR447" s="13">
        <f t="shared" ref="AR447" si="1622">J444</f>
        <v>26612445.189999986</v>
      </c>
      <c r="AS447" s="13">
        <f t="shared" ref="AS447" si="1623">K444</f>
        <v>22182016.609999992</v>
      </c>
      <c r="AT447" s="13">
        <f t="shared" ref="AT447" si="1624">L444</f>
        <v>18147647.659999996</v>
      </c>
      <c r="AU447" s="13">
        <f t="shared" ref="AU447" si="1625">M444</f>
        <v>20431295.089999981</v>
      </c>
      <c r="AV447" s="13">
        <f t="shared" ref="AV447" si="1626">N444</f>
        <v>24436009.260000028</v>
      </c>
      <c r="AW447" s="13">
        <f t="shared" ref="AW447" si="1627">J446</f>
        <v>1337289.2399999886</v>
      </c>
      <c r="AX447" s="13">
        <f t="shared" ref="AX447" si="1628">K446</f>
        <v>2879969.2399999998</v>
      </c>
      <c r="AY447" s="13">
        <f t="shared" ref="AY447" si="1629">L446</f>
        <v>5525610.040000001</v>
      </c>
      <c r="AZ447" s="13">
        <f t="shared" ref="AZ447" si="1630">M446</f>
        <v>9558973.4999999981</v>
      </c>
      <c r="BA447" s="13">
        <f t="shared" ref="BA447" si="1631">N446</f>
        <v>11278860.650000002</v>
      </c>
      <c r="BB447" s="13">
        <f t="shared" ref="BB447" si="1632">J447</f>
        <v>2879969.2399999998</v>
      </c>
      <c r="BC447" s="13">
        <f t="shared" ref="BC447" si="1633">K447</f>
        <v>5525610.040000001</v>
      </c>
      <c r="BD447" s="13">
        <f t="shared" ref="BD447" si="1634">L447</f>
        <v>9558973.4999999981</v>
      </c>
      <c r="BE447" s="13">
        <f t="shared" ref="BE447" si="1635">M447</f>
        <v>11278860.650000002</v>
      </c>
      <c r="BF447" s="13">
        <f t="shared" ref="BF447" si="1636">N447</f>
        <v>8140949.7399999993</v>
      </c>
      <c r="BG447" s="13">
        <f t="shared" ref="BG447" si="1637">AM447-AR447</f>
        <v>1542680.0000000112</v>
      </c>
      <c r="BH447" s="13">
        <f t="shared" ref="BH447" si="1638">AN447-AS447</f>
        <v>2645640.8000000119</v>
      </c>
      <c r="BI447" s="13">
        <f t="shared" ref="BI447" si="1639">AO447-AT447</f>
        <v>4033363.4600000083</v>
      </c>
      <c r="BJ447" s="13">
        <f t="shared" ref="BJ447" si="1640">AP447-AU447</f>
        <v>1719887.1500000209</v>
      </c>
      <c r="BK447" s="13">
        <f t="shared" ref="BK447" si="1641">AQ447-AV447</f>
        <v>-3137910.9100000262</v>
      </c>
    </row>
    <row r="448" spans="1:63" x14ac:dyDescent="0.2">
      <c r="A448" s="15">
        <v>491</v>
      </c>
      <c r="B448" s="15">
        <v>4</v>
      </c>
      <c r="C448" s="15">
        <v>1</v>
      </c>
      <c r="D448" s="15">
        <v>0</v>
      </c>
      <c r="E448" s="15" t="s">
        <v>93</v>
      </c>
      <c r="F448" s="2" t="s">
        <v>113</v>
      </c>
      <c r="J448" s="11"/>
      <c r="K448" s="11"/>
      <c r="L448" s="11"/>
      <c r="M448" s="11"/>
      <c r="N448" s="11"/>
      <c r="P448" s="13">
        <v>0</v>
      </c>
      <c r="Q448" s="5"/>
    </row>
    <row r="449" spans="1:63" x14ac:dyDescent="0.2">
      <c r="A449" s="15">
        <v>492</v>
      </c>
      <c r="B449" s="15">
        <v>4</v>
      </c>
      <c r="C449" s="15">
        <v>1</v>
      </c>
      <c r="D449" s="15">
        <v>0</v>
      </c>
      <c r="E449" s="15" t="s">
        <v>93</v>
      </c>
      <c r="F449" s="2" t="s">
        <v>113</v>
      </c>
      <c r="I449" s="2" t="s">
        <v>0</v>
      </c>
      <c r="J449" s="4">
        <v>650549522.55000007</v>
      </c>
      <c r="K449" s="4">
        <v>628004291.4799999</v>
      </c>
      <c r="L449" s="4">
        <v>551882999.92000008</v>
      </c>
      <c r="M449" s="4">
        <v>655272407.09000003</v>
      </c>
      <c r="N449" s="4">
        <v>647157013.75000024</v>
      </c>
      <c r="O449" s="2" t="s">
        <v>150</v>
      </c>
      <c r="P449" s="13">
        <v>-3392508.7999998331</v>
      </c>
      <c r="Q449" s="5">
        <v>-0.521483558500202</v>
      </c>
    </row>
    <row r="450" spans="1:63" x14ac:dyDescent="0.2">
      <c r="A450" s="15">
        <v>493</v>
      </c>
      <c r="B450" s="15">
        <v>4</v>
      </c>
      <c r="C450" s="15">
        <v>1</v>
      </c>
      <c r="D450" s="15">
        <v>0</v>
      </c>
      <c r="E450" s="15" t="s">
        <v>93</v>
      </c>
      <c r="F450" s="2" t="s">
        <v>113</v>
      </c>
      <c r="I450" s="6" t="s">
        <v>98</v>
      </c>
      <c r="J450" s="7">
        <v>637011255.56000006</v>
      </c>
      <c r="K450" s="7">
        <v>609710515.92999923</v>
      </c>
      <c r="L450" s="7">
        <v>529322824.22000092</v>
      </c>
      <c r="M450" s="7">
        <v>617616280.76999986</v>
      </c>
      <c r="N450" s="7">
        <v>647706774.44000053</v>
      </c>
      <c r="P450" s="13">
        <v>10695518.880000472</v>
      </c>
      <c r="Q450" s="5">
        <v>1.6790156824777025</v>
      </c>
    </row>
    <row r="451" spans="1:63" ht="12" thickBot="1" x14ac:dyDescent="0.25">
      <c r="A451" s="15">
        <v>494</v>
      </c>
      <c r="B451" s="15">
        <v>4</v>
      </c>
      <c r="C451" s="15">
        <v>1</v>
      </c>
      <c r="D451" s="15">
        <v>0</v>
      </c>
      <c r="E451" s="15" t="s">
        <v>93</v>
      </c>
      <c r="F451" s="2" t="s">
        <v>113</v>
      </c>
      <c r="I451" s="8" t="s">
        <v>99</v>
      </c>
      <c r="J451" s="9">
        <v>13538266.99000001</v>
      </c>
      <c r="K451" s="9">
        <v>18293775.550000668</v>
      </c>
      <c r="L451" s="9">
        <v>22560175.699999154</v>
      </c>
      <c r="M451" s="9">
        <v>37656126.320000172</v>
      </c>
      <c r="N451" s="9">
        <v>-549760.69000029564</v>
      </c>
      <c r="P451" s="13">
        <v>-14088027.680000305</v>
      </c>
      <c r="Q451" s="5">
        <v>-104.06079072311378</v>
      </c>
    </row>
    <row r="452" spans="1:63" x14ac:dyDescent="0.2">
      <c r="A452" s="15">
        <v>495</v>
      </c>
      <c r="B452" s="15">
        <v>4</v>
      </c>
      <c r="C452" s="15">
        <v>1</v>
      </c>
      <c r="D452" s="15">
        <v>0</v>
      </c>
      <c r="E452" s="15" t="s">
        <v>93</v>
      </c>
      <c r="F452" s="2" t="s">
        <v>113</v>
      </c>
      <c r="I452" s="2" t="s">
        <v>100</v>
      </c>
      <c r="J452" s="4">
        <v>153111086.12999991</v>
      </c>
      <c r="K452" s="4">
        <v>166649353.11999992</v>
      </c>
      <c r="L452" s="4">
        <v>184943128.67000058</v>
      </c>
      <c r="M452" s="4">
        <v>207503304.36999974</v>
      </c>
      <c r="N452" s="4">
        <v>245159430.68999991</v>
      </c>
      <c r="O452" s="2" t="s">
        <v>151</v>
      </c>
      <c r="P452" s="13">
        <v>92048344.560000002</v>
      </c>
      <c r="Q452" s="5">
        <v>60.118667358838927</v>
      </c>
      <c r="R452" s="5">
        <v>24.035852552620774</v>
      </c>
      <c r="S452" s="5">
        <v>37.85037309544304</v>
      </c>
    </row>
    <row r="453" spans="1:63" x14ac:dyDescent="0.2">
      <c r="A453" s="15">
        <v>496</v>
      </c>
      <c r="B453" s="15">
        <v>4</v>
      </c>
      <c r="C453" s="15">
        <v>1</v>
      </c>
      <c r="D453" s="15">
        <v>0</v>
      </c>
      <c r="E453" s="15" t="s">
        <v>93</v>
      </c>
      <c r="F453" s="2" t="s">
        <v>113</v>
      </c>
      <c r="I453" s="6" t="s">
        <v>101</v>
      </c>
      <c r="J453" s="7">
        <v>166649353.11999992</v>
      </c>
      <c r="K453" s="7">
        <v>184943128.67000058</v>
      </c>
      <c r="L453" s="7">
        <v>207503304.36999974</v>
      </c>
      <c r="M453" s="7">
        <v>245159430.68999991</v>
      </c>
      <c r="N453" s="7">
        <v>244609669.99999961</v>
      </c>
      <c r="O453" s="2" t="s">
        <v>152</v>
      </c>
      <c r="P453" s="13">
        <v>77960316.879999697</v>
      </c>
      <c r="Q453" s="5">
        <v>46.781049803333154</v>
      </c>
      <c r="R453" s="5">
        <v>26.161131638639191</v>
      </c>
      <c r="S453" s="5">
        <v>37.765495074756039</v>
      </c>
      <c r="T453" s="2">
        <v>66.289000000000001</v>
      </c>
      <c r="U453" s="2">
        <v>49.4</v>
      </c>
      <c r="V453" s="2">
        <v>16.28</v>
      </c>
      <c r="W453" s="2">
        <v>41.86</v>
      </c>
      <c r="X453" s="2">
        <v>-25.58</v>
      </c>
      <c r="Y453" s="14">
        <v>0.10234415111268934</v>
      </c>
      <c r="Z453" s="14">
        <v>7.6269080314484344E-2</v>
      </c>
      <c r="AA453" s="43">
        <v>-3.3925087999998329</v>
      </c>
      <c r="AB453" s="43">
        <v>10.695518880000472</v>
      </c>
      <c r="AC453" s="43">
        <v>92.048344560000004</v>
      </c>
      <c r="AD453" s="43">
        <v>77.960316879999695</v>
      </c>
      <c r="AE453" s="5">
        <v>-0.521483558500202</v>
      </c>
      <c r="AF453" s="5">
        <v>1.6790156824777025</v>
      </c>
      <c r="AG453" s="5">
        <v>60.118667358838927</v>
      </c>
      <c r="AH453" s="5">
        <v>46.781049803333154</v>
      </c>
      <c r="AI453" s="5">
        <v>24.035852552620774</v>
      </c>
      <c r="AJ453" s="5">
        <v>37.85037309544304</v>
      </c>
      <c r="AK453" s="5">
        <v>26.161131638639191</v>
      </c>
      <c r="AL453" s="5">
        <v>37.765495074756039</v>
      </c>
      <c r="AM453" s="13">
        <f t="shared" ref="AM453" si="1642">J449</f>
        <v>650549522.55000007</v>
      </c>
      <c r="AN453" s="13">
        <f t="shared" ref="AN453" si="1643">K449</f>
        <v>628004291.4799999</v>
      </c>
      <c r="AO453" s="13">
        <f t="shared" ref="AO453" si="1644">L449</f>
        <v>551882999.92000008</v>
      </c>
      <c r="AP453" s="13">
        <f t="shared" ref="AP453" si="1645">M449</f>
        <v>655272407.09000003</v>
      </c>
      <c r="AQ453" s="13">
        <f t="shared" ref="AQ453" si="1646">N449</f>
        <v>647157013.75000024</v>
      </c>
      <c r="AR453" s="13">
        <f t="shared" ref="AR453" si="1647">J450</f>
        <v>637011255.56000006</v>
      </c>
      <c r="AS453" s="13">
        <f t="shared" ref="AS453" si="1648">K450</f>
        <v>609710515.92999923</v>
      </c>
      <c r="AT453" s="13">
        <f t="shared" ref="AT453" si="1649">L450</f>
        <v>529322824.22000092</v>
      </c>
      <c r="AU453" s="13">
        <f t="shared" ref="AU453" si="1650">M450</f>
        <v>617616280.76999986</v>
      </c>
      <c r="AV453" s="13">
        <f t="shared" ref="AV453" si="1651">N450</f>
        <v>647706774.44000053</v>
      </c>
      <c r="AW453" s="13">
        <f t="shared" ref="AW453" si="1652">J452</f>
        <v>153111086.12999991</v>
      </c>
      <c r="AX453" s="13">
        <f t="shared" ref="AX453" si="1653">K452</f>
        <v>166649353.11999992</v>
      </c>
      <c r="AY453" s="13">
        <f t="shared" ref="AY453" si="1654">L452</f>
        <v>184943128.67000058</v>
      </c>
      <c r="AZ453" s="13">
        <f t="shared" ref="AZ453" si="1655">M452</f>
        <v>207503304.36999974</v>
      </c>
      <c r="BA453" s="13">
        <f t="shared" ref="BA453" si="1656">N452</f>
        <v>245159430.68999991</v>
      </c>
      <c r="BB453" s="13">
        <f t="shared" ref="BB453" si="1657">J453</f>
        <v>166649353.11999992</v>
      </c>
      <c r="BC453" s="13">
        <f t="shared" ref="BC453" si="1658">K453</f>
        <v>184943128.67000058</v>
      </c>
      <c r="BD453" s="13">
        <f t="shared" ref="BD453" si="1659">L453</f>
        <v>207503304.36999974</v>
      </c>
      <c r="BE453" s="13">
        <f t="shared" ref="BE453" si="1660">M453</f>
        <v>245159430.68999991</v>
      </c>
      <c r="BF453" s="13">
        <f t="shared" ref="BF453" si="1661">N453</f>
        <v>244609669.99999961</v>
      </c>
      <c r="BG453" s="13">
        <f t="shared" ref="BG453" si="1662">AM453-AR453</f>
        <v>13538266.99000001</v>
      </c>
      <c r="BH453" s="13">
        <f t="shared" ref="BH453" si="1663">AN453-AS453</f>
        <v>18293775.550000668</v>
      </c>
      <c r="BI453" s="13">
        <f t="shared" ref="BI453" si="1664">AO453-AT453</f>
        <v>22560175.699999154</v>
      </c>
      <c r="BJ453" s="13">
        <f t="shared" ref="BJ453" si="1665">AP453-AU453</f>
        <v>37656126.320000172</v>
      </c>
      <c r="BK453" s="13">
        <f t="shared" ref="BK453" si="1666">AQ453-AV453</f>
        <v>-549760.69000029564</v>
      </c>
    </row>
    <row r="454" spans="1:63" x14ac:dyDescent="0.2">
      <c r="A454" s="15">
        <v>499</v>
      </c>
      <c r="B454" s="15">
        <v>4</v>
      </c>
      <c r="C454" s="15">
        <v>2</v>
      </c>
      <c r="D454" s="15">
        <v>1</v>
      </c>
      <c r="E454" s="15" t="s">
        <v>93</v>
      </c>
      <c r="F454" s="2" t="s">
        <v>104</v>
      </c>
      <c r="G454" s="2" t="s">
        <v>9</v>
      </c>
      <c r="H454" s="2" t="s">
        <v>9</v>
      </c>
      <c r="J454" s="4"/>
      <c r="K454" s="4"/>
      <c r="L454" s="4"/>
      <c r="M454" s="4"/>
      <c r="N454" s="4"/>
      <c r="P454" s="13">
        <v>0</v>
      </c>
      <c r="Q454" s="5"/>
    </row>
    <row r="455" spans="1:63" x14ac:dyDescent="0.2">
      <c r="A455" s="15">
        <v>500</v>
      </c>
      <c r="B455" s="15">
        <v>4</v>
      </c>
      <c r="C455" s="15">
        <v>2</v>
      </c>
      <c r="D455" s="15">
        <v>1</v>
      </c>
      <c r="E455" s="15" t="s">
        <v>93</v>
      </c>
      <c r="F455" s="2" t="s">
        <v>104</v>
      </c>
      <c r="G455" s="2" t="s">
        <v>9</v>
      </c>
      <c r="I455" s="2" t="s">
        <v>0</v>
      </c>
      <c r="J455" s="4">
        <v>55559569.779999971</v>
      </c>
      <c r="K455" s="4">
        <v>54719814.269999973</v>
      </c>
      <c r="L455" s="4">
        <v>53315092.18</v>
      </c>
      <c r="M455" s="4">
        <v>57298704.590000011</v>
      </c>
      <c r="N455" s="4">
        <v>64017742.449999988</v>
      </c>
      <c r="P455" s="13">
        <v>8458172.6700000167</v>
      </c>
      <c r="Q455" s="5">
        <v>15.223610808168541</v>
      </c>
    </row>
    <row r="456" spans="1:63" x14ac:dyDescent="0.2">
      <c r="A456" s="15">
        <v>501</v>
      </c>
      <c r="B456" s="15">
        <v>4</v>
      </c>
      <c r="C456" s="15">
        <v>2</v>
      </c>
      <c r="D456" s="15">
        <v>1</v>
      </c>
      <c r="E456" s="15" t="s">
        <v>93</v>
      </c>
      <c r="F456" s="2" t="s">
        <v>104</v>
      </c>
      <c r="G456" s="2" t="s">
        <v>9</v>
      </c>
      <c r="I456" s="6" t="s">
        <v>98</v>
      </c>
      <c r="J456" s="7">
        <v>52801468.199999996</v>
      </c>
      <c r="K456" s="7">
        <v>52247136.880000047</v>
      </c>
      <c r="L456" s="7">
        <v>51806284.779999956</v>
      </c>
      <c r="M456" s="7">
        <v>60332354.979999982</v>
      </c>
      <c r="N456" s="7">
        <v>83473985.560000166</v>
      </c>
      <c r="O456" s="2" t="s">
        <v>154</v>
      </c>
      <c r="P456" s="13">
        <v>30672517.360000171</v>
      </c>
      <c r="Q456" s="5">
        <v>58.090273633717196</v>
      </c>
    </row>
    <row r="457" spans="1:63" ht="12" thickBot="1" x14ac:dyDescent="0.25">
      <c r="A457" s="15">
        <v>502</v>
      </c>
      <c r="B457" s="15">
        <v>4</v>
      </c>
      <c r="C457" s="15">
        <v>2</v>
      </c>
      <c r="D457" s="15">
        <v>1</v>
      </c>
      <c r="E457" s="15" t="s">
        <v>93</v>
      </c>
      <c r="F457" s="2" t="s">
        <v>104</v>
      </c>
      <c r="G457" s="2" t="s">
        <v>9</v>
      </c>
      <c r="I457" s="8" t="s">
        <v>99</v>
      </c>
      <c r="J457" s="9">
        <v>2758101.5799999759</v>
      </c>
      <c r="K457" s="9">
        <v>2472677.3899999261</v>
      </c>
      <c r="L457" s="9">
        <v>1508807.4000000432</v>
      </c>
      <c r="M457" s="9">
        <v>-3033650.3899999708</v>
      </c>
      <c r="N457" s="9">
        <v>-19456243.110000178</v>
      </c>
      <c r="P457" s="13">
        <v>-22214344.690000154</v>
      </c>
      <c r="Q457" s="5">
        <v>-805.42155702620448</v>
      </c>
    </row>
    <row r="458" spans="1:63" x14ac:dyDescent="0.2">
      <c r="A458" s="15">
        <v>503</v>
      </c>
      <c r="B458" s="15">
        <v>4</v>
      </c>
      <c r="C458" s="15">
        <v>2</v>
      </c>
      <c r="D458" s="15">
        <v>1</v>
      </c>
      <c r="E458" s="15" t="s">
        <v>93</v>
      </c>
      <c r="F458" s="2" t="s">
        <v>104</v>
      </c>
      <c r="G458" s="2" t="s">
        <v>9</v>
      </c>
      <c r="I458" s="2" t="s">
        <v>100</v>
      </c>
      <c r="J458" s="4">
        <v>26605710.070000056</v>
      </c>
      <c r="K458" s="4">
        <v>29363811.650000032</v>
      </c>
      <c r="L458" s="4">
        <v>31836488.610000048</v>
      </c>
      <c r="M458" s="4">
        <v>33345295.790000021</v>
      </c>
      <c r="N458" s="4">
        <v>30311645.40000001</v>
      </c>
      <c r="O458" s="2" t="s">
        <v>155</v>
      </c>
      <c r="P458" s="13">
        <v>3705935.3299999535</v>
      </c>
      <c r="Q458" s="5">
        <v>13.929097626973984</v>
      </c>
      <c r="R458" s="5">
        <v>50.388201269751917</v>
      </c>
      <c r="S458" s="5">
        <v>36.312684960049424</v>
      </c>
    </row>
    <row r="459" spans="1:63" x14ac:dyDescent="0.2">
      <c r="A459" s="15">
        <v>504</v>
      </c>
      <c r="B459" s="15">
        <v>4</v>
      </c>
      <c r="C459" s="15">
        <v>2</v>
      </c>
      <c r="D459" s="15">
        <v>1</v>
      </c>
      <c r="E459" s="15" t="s">
        <v>93</v>
      </c>
      <c r="F459" s="2" t="s">
        <v>104</v>
      </c>
      <c r="G459" s="2" t="s">
        <v>9</v>
      </c>
      <c r="I459" s="6" t="s">
        <v>101</v>
      </c>
      <c r="J459" s="7">
        <v>29363811.650000032</v>
      </c>
      <c r="K459" s="7">
        <v>31836488.610000048</v>
      </c>
      <c r="L459" s="7">
        <v>33345295.790000021</v>
      </c>
      <c r="M459" s="7">
        <v>30311645.40000001</v>
      </c>
      <c r="N459" s="7">
        <v>10855402.289999997</v>
      </c>
      <c r="O459" s="2" t="s">
        <v>156</v>
      </c>
      <c r="P459" s="13">
        <v>-18508409.360000037</v>
      </c>
      <c r="Q459" s="5">
        <v>-63.031358396552086</v>
      </c>
      <c r="R459" s="5">
        <v>55.611733254796192</v>
      </c>
      <c r="S459" s="5">
        <v>13.004533349132174</v>
      </c>
      <c r="T459" s="2">
        <v>31.3</v>
      </c>
      <c r="U459" s="2">
        <v>12.1</v>
      </c>
      <c r="V459" s="2">
        <v>7.69</v>
      </c>
      <c r="W459" s="2">
        <v>10.26</v>
      </c>
      <c r="X459" s="2">
        <v>-2.5699999999999994</v>
      </c>
      <c r="Y459" s="14">
        <v>0.37496712047494019</v>
      </c>
      <c r="Z459" s="14">
        <v>0.14495534050309189</v>
      </c>
      <c r="AA459" s="43">
        <v>8.4581726700000175</v>
      </c>
      <c r="AB459" s="43">
        <v>30.672517360000171</v>
      </c>
      <c r="AC459" s="43">
        <v>3.7059353299999533</v>
      </c>
      <c r="AD459" s="43">
        <v>-18.508409360000037</v>
      </c>
      <c r="AE459" s="5">
        <v>15.223610808168541</v>
      </c>
      <c r="AF459" s="5">
        <v>58.090273633717196</v>
      </c>
      <c r="AG459" s="5">
        <v>13.929097626973984</v>
      </c>
      <c r="AH459" s="5">
        <v>-63.031358396552086</v>
      </c>
      <c r="AI459" s="5">
        <v>50.388201269751917</v>
      </c>
      <c r="AJ459" s="5">
        <v>36.312684960049424</v>
      </c>
      <c r="AK459" s="5">
        <v>55.611733254796192</v>
      </c>
      <c r="AL459" s="5">
        <v>13.004533349132174</v>
      </c>
      <c r="AM459" s="13">
        <f t="shared" ref="AM459" si="1667">J455</f>
        <v>55559569.779999971</v>
      </c>
      <c r="AN459" s="13">
        <f t="shared" ref="AN459" si="1668">K455</f>
        <v>54719814.269999973</v>
      </c>
      <c r="AO459" s="13">
        <f t="shared" ref="AO459" si="1669">L455</f>
        <v>53315092.18</v>
      </c>
      <c r="AP459" s="13">
        <f t="shared" ref="AP459" si="1670">M455</f>
        <v>57298704.590000011</v>
      </c>
      <c r="AQ459" s="13">
        <f t="shared" ref="AQ459" si="1671">N455</f>
        <v>64017742.449999988</v>
      </c>
      <c r="AR459" s="13">
        <f t="shared" ref="AR459" si="1672">J456</f>
        <v>52801468.199999996</v>
      </c>
      <c r="AS459" s="13">
        <f t="shared" ref="AS459" si="1673">K456</f>
        <v>52247136.880000047</v>
      </c>
      <c r="AT459" s="13">
        <f t="shared" ref="AT459" si="1674">L456</f>
        <v>51806284.779999956</v>
      </c>
      <c r="AU459" s="13">
        <f t="shared" ref="AU459" si="1675">M456</f>
        <v>60332354.979999982</v>
      </c>
      <c r="AV459" s="13">
        <f t="shared" ref="AV459" si="1676">N456</f>
        <v>83473985.560000166</v>
      </c>
      <c r="AW459" s="13">
        <f t="shared" ref="AW459" si="1677">J458</f>
        <v>26605710.070000056</v>
      </c>
      <c r="AX459" s="13">
        <f t="shared" ref="AX459" si="1678">K458</f>
        <v>29363811.650000032</v>
      </c>
      <c r="AY459" s="13">
        <f t="shared" ref="AY459" si="1679">L458</f>
        <v>31836488.610000048</v>
      </c>
      <c r="AZ459" s="13">
        <f t="shared" ref="AZ459" si="1680">M458</f>
        <v>33345295.790000021</v>
      </c>
      <c r="BA459" s="13">
        <f t="shared" ref="BA459" si="1681">N458</f>
        <v>30311645.40000001</v>
      </c>
      <c r="BB459" s="13">
        <f t="shared" ref="BB459" si="1682">J459</f>
        <v>29363811.650000032</v>
      </c>
      <c r="BC459" s="13">
        <f t="shared" ref="BC459" si="1683">K459</f>
        <v>31836488.610000048</v>
      </c>
      <c r="BD459" s="13">
        <f t="shared" ref="BD459" si="1684">L459</f>
        <v>33345295.790000021</v>
      </c>
      <c r="BE459" s="13">
        <f t="shared" ref="BE459" si="1685">M459</f>
        <v>30311645.40000001</v>
      </c>
      <c r="BF459" s="13">
        <f t="shared" ref="BF459" si="1686">N459</f>
        <v>10855402.289999997</v>
      </c>
      <c r="BG459" s="13">
        <f t="shared" ref="BG459" si="1687">AM459-AR459</f>
        <v>2758101.5799999759</v>
      </c>
      <c r="BH459" s="13">
        <f t="shared" ref="BH459" si="1688">AN459-AS459</f>
        <v>2472677.3899999261</v>
      </c>
      <c r="BI459" s="13">
        <f t="shared" ref="BI459" si="1689">AO459-AT459</f>
        <v>1508807.4000000432</v>
      </c>
      <c r="BJ459" s="13">
        <f t="shared" ref="BJ459" si="1690">AP459-AU459</f>
        <v>-3033650.3899999708</v>
      </c>
      <c r="BK459" s="13">
        <f t="shared" ref="BK459" si="1691">AQ459-AV459</f>
        <v>-19456243.110000178</v>
      </c>
    </row>
    <row r="460" spans="1:63" x14ac:dyDescent="0.2">
      <c r="A460" s="15">
        <v>505</v>
      </c>
      <c r="B460" s="15">
        <v>4</v>
      </c>
      <c r="C460" s="15">
        <v>2</v>
      </c>
      <c r="D460" s="15">
        <v>2</v>
      </c>
      <c r="E460" s="15" t="s">
        <v>93</v>
      </c>
      <c r="F460" s="2" t="s">
        <v>104</v>
      </c>
      <c r="G460" s="2" t="s">
        <v>11</v>
      </c>
      <c r="H460" s="2" t="s">
        <v>11</v>
      </c>
      <c r="J460" s="4"/>
      <c r="K460" s="4"/>
      <c r="L460" s="4"/>
      <c r="M460" s="4"/>
      <c r="N460" s="4"/>
      <c r="P460" s="13">
        <v>0</v>
      </c>
      <c r="Q460" s="5"/>
    </row>
    <row r="461" spans="1:63" x14ac:dyDescent="0.2">
      <c r="A461" s="15">
        <v>506</v>
      </c>
      <c r="B461" s="15">
        <v>4</v>
      </c>
      <c r="C461" s="15">
        <v>2</v>
      </c>
      <c r="D461" s="15">
        <v>2</v>
      </c>
      <c r="E461" s="15" t="s">
        <v>93</v>
      </c>
      <c r="F461" s="2" t="s">
        <v>104</v>
      </c>
      <c r="G461" s="2" t="s">
        <v>11</v>
      </c>
      <c r="I461" s="2" t="s">
        <v>0</v>
      </c>
      <c r="J461" s="4">
        <v>9928519.9600000009</v>
      </c>
      <c r="K461" s="4">
        <v>9898334.2899999991</v>
      </c>
      <c r="L461" s="4">
        <v>10543713.16</v>
      </c>
      <c r="M461" s="4">
        <v>10786763.41</v>
      </c>
      <c r="N461" s="4">
        <v>9889285.3099999987</v>
      </c>
      <c r="O461" s="2" t="s">
        <v>157</v>
      </c>
      <c r="P461" s="13">
        <v>-39234.650000002235</v>
      </c>
      <c r="Q461" s="5">
        <v>-0.39517118521260608</v>
      </c>
    </row>
    <row r="462" spans="1:63" x14ac:dyDescent="0.2">
      <c r="A462" s="15">
        <v>507</v>
      </c>
      <c r="B462" s="15">
        <v>4</v>
      </c>
      <c r="C462" s="15">
        <v>2</v>
      </c>
      <c r="D462" s="15">
        <v>2</v>
      </c>
      <c r="E462" s="15" t="s">
        <v>93</v>
      </c>
      <c r="F462" s="2" t="s">
        <v>104</v>
      </c>
      <c r="G462" s="2" t="s">
        <v>11</v>
      </c>
      <c r="I462" s="6" t="s">
        <v>98</v>
      </c>
      <c r="J462" s="7">
        <v>9927928.5399999991</v>
      </c>
      <c r="K462" s="7">
        <v>10008885.34</v>
      </c>
      <c r="L462" s="7">
        <v>8427886.9199999981</v>
      </c>
      <c r="M462" s="7">
        <v>13347657.469999989</v>
      </c>
      <c r="N462" s="7">
        <v>11028595.210000003</v>
      </c>
      <c r="O462" s="2" t="s">
        <v>158</v>
      </c>
      <c r="P462" s="13">
        <v>1100666.6700000037</v>
      </c>
      <c r="Q462" s="5">
        <v>11.086569223029507</v>
      </c>
    </row>
    <row r="463" spans="1:63" ht="12" thickBot="1" x14ac:dyDescent="0.25">
      <c r="A463" s="15">
        <v>508</v>
      </c>
      <c r="B463" s="15">
        <v>4</v>
      </c>
      <c r="C463" s="15">
        <v>2</v>
      </c>
      <c r="D463" s="15">
        <v>2</v>
      </c>
      <c r="E463" s="15" t="s">
        <v>93</v>
      </c>
      <c r="F463" s="2" t="s">
        <v>104</v>
      </c>
      <c r="G463" s="2" t="s">
        <v>11</v>
      </c>
      <c r="I463" s="8" t="s">
        <v>99</v>
      </c>
      <c r="J463" s="9">
        <v>591.42000000178814</v>
      </c>
      <c r="K463" s="9">
        <v>-110551.05000000075</v>
      </c>
      <c r="L463" s="9">
        <v>2115826.2400000021</v>
      </c>
      <c r="M463" s="9">
        <v>-2560894.0599999893</v>
      </c>
      <c r="N463" s="9">
        <v>-1139309.9000000041</v>
      </c>
      <c r="P463" s="13">
        <v>-1139901.3200000059</v>
      </c>
      <c r="Q463" s="5">
        <v>-192739.73149311138</v>
      </c>
    </row>
    <row r="464" spans="1:63" x14ac:dyDescent="0.2">
      <c r="A464" s="15">
        <v>509</v>
      </c>
      <c r="B464" s="15">
        <v>4</v>
      </c>
      <c r="C464" s="15">
        <v>2</v>
      </c>
      <c r="D464" s="15">
        <v>2</v>
      </c>
      <c r="E464" s="15" t="s">
        <v>93</v>
      </c>
      <c r="F464" s="2" t="s">
        <v>104</v>
      </c>
      <c r="G464" s="2" t="s">
        <v>11</v>
      </c>
      <c r="I464" s="2" t="s">
        <v>100</v>
      </c>
      <c r="J464" s="4">
        <v>6158767.4399999976</v>
      </c>
      <c r="K464" s="4">
        <v>6159358.8599999994</v>
      </c>
      <c r="L464" s="4">
        <v>6048807.8100000005</v>
      </c>
      <c r="M464" s="4">
        <v>8164634.0500000007</v>
      </c>
      <c r="N464" s="4">
        <v>5603739.9900000002</v>
      </c>
      <c r="P464" s="13">
        <v>-555027.44999999739</v>
      </c>
      <c r="Q464" s="5">
        <v>-9.0119890937138116</v>
      </c>
      <c r="R464" s="5">
        <v>62.034768030270271</v>
      </c>
      <c r="S464" s="5">
        <v>50.811004332799328</v>
      </c>
    </row>
    <row r="465" spans="1:63" x14ac:dyDescent="0.2">
      <c r="A465" s="15">
        <v>510</v>
      </c>
      <c r="B465" s="15">
        <v>4</v>
      </c>
      <c r="C465" s="15">
        <v>2</v>
      </c>
      <c r="D465" s="15">
        <v>2</v>
      </c>
      <c r="E465" s="15" t="s">
        <v>93</v>
      </c>
      <c r="F465" s="2" t="s">
        <v>104</v>
      </c>
      <c r="G465" s="2" t="s">
        <v>11</v>
      </c>
      <c r="I465" s="6" t="s">
        <v>101</v>
      </c>
      <c r="J465" s="7">
        <v>6159358.8599999994</v>
      </c>
      <c r="K465" s="7">
        <v>6048807.8100000005</v>
      </c>
      <c r="L465" s="7">
        <v>8164634.0500000007</v>
      </c>
      <c r="M465" s="7">
        <v>5603739.9900000002</v>
      </c>
      <c r="N465" s="7">
        <v>4464430.09</v>
      </c>
      <c r="P465" s="13">
        <v>-1694928.7699999996</v>
      </c>
      <c r="Q465" s="5">
        <v>-27.517941534583677</v>
      </c>
      <c r="R465" s="5">
        <v>62.040725164204289</v>
      </c>
      <c r="S465" s="5">
        <v>40.480496427613453</v>
      </c>
      <c r="T465" s="2">
        <v>5.8</v>
      </c>
      <c r="U465" s="2">
        <v>2.8</v>
      </c>
      <c r="V465" s="2">
        <v>1.42</v>
      </c>
      <c r="W465" s="2">
        <v>2.41</v>
      </c>
      <c r="X465" s="2">
        <v>-0.99000000000000021</v>
      </c>
      <c r="Y465" s="14">
        <v>0.52590560171624967</v>
      </c>
      <c r="Z465" s="14">
        <v>0.2538854628974998</v>
      </c>
      <c r="AA465" s="43">
        <v>-3.9234650000002237E-2</v>
      </c>
      <c r="AB465" s="43">
        <v>1.1006666700000036</v>
      </c>
      <c r="AC465" s="43">
        <v>-0.55502744999999742</v>
      </c>
      <c r="AD465" s="43">
        <v>-1.6949287699999995</v>
      </c>
      <c r="AE465" s="5">
        <v>-0.39517118521260608</v>
      </c>
      <c r="AF465" s="5">
        <v>11.086569223029507</v>
      </c>
      <c r="AG465" s="5">
        <v>-9.0119890937138116</v>
      </c>
      <c r="AH465" s="5">
        <v>-27.517941534583677</v>
      </c>
      <c r="AI465" s="5">
        <v>62.034768030270271</v>
      </c>
      <c r="AJ465" s="5">
        <v>50.811004332799328</v>
      </c>
      <c r="AK465" s="5">
        <v>62.040725164204289</v>
      </c>
      <c r="AL465" s="5">
        <v>40.480496427613453</v>
      </c>
      <c r="AM465" s="13">
        <f t="shared" ref="AM465" si="1692">J461</f>
        <v>9928519.9600000009</v>
      </c>
      <c r="AN465" s="13">
        <f t="shared" ref="AN465" si="1693">K461</f>
        <v>9898334.2899999991</v>
      </c>
      <c r="AO465" s="13">
        <f t="shared" ref="AO465" si="1694">L461</f>
        <v>10543713.16</v>
      </c>
      <c r="AP465" s="13">
        <f t="shared" ref="AP465" si="1695">M461</f>
        <v>10786763.41</v>
      </c>
      <c r="AQ465" s="13">
        <f t="shared" ref="AQ465" si="1696">N461</f>
        <v>9889285.3099999987</v>
      </c>
      <c r="AR465" s="13">
        <f t="shared" ref="AR465" si="1697">J462</f>
        <v>9927928.5399999991</v>
      </c>
      <c r="AS465" s="13">
        <f t="shared" ref="AS465" si="1698">K462</f>
        <v>10008885.34</v>
      </c>
      <c r="AT465" s="13">
        <f t="shared" ref="AT465" si="1699">L462</f>
        <v>8427886.9199999981</v>
      </c>
      <c r="AU465" s="13">
        <f t="shared" ref="AU465" si="1700">M462</f>
        <v>13347657.469999989</v>
      </c>
      <c r="AV465" s="13">
        <f t="shared" ref="AV465" si="1701">N462</f>
        <v>11028595.210000003</v>
      </c>
      <c r="AW465" s="13">
        <f t="shared" ref="AW465" si="1702">J464</f>
        <v>6158767.4399999976</v>
      </c>
      <c r="AX465" s="13">
        <f t="shared" ref="AX465" si="1703">K464</f>
        <v>6159358.8599999994</v>
      </c>
      <c r="AY465" s="13">
        <f t="shared" ref="AY465" si="1704">L464</f>
        <v>6048807.8100000005</v>
      </c>
      <c r="AZ465" s="13">
        <f t="shared" ref="AZ465" si="1705">M464</f>
        <v>8164634.0500000007</v>
      </c>
      <c r="BA465" s="13">
        <f t="shared" ref="BA465" si="1706">N464</f>
        <v>5603739.9900000002</v>
      </c>
      <c r="BB465" s="13">
        <f t="shared" ref="BB465" si="1707">J465</f>
        <v>6159358.8599999994</v>
      </c>
      <c r="BC465" s="13">
        <f t="shared" ref="BC465" si="1708">K465</f>
        <v>6048807.8100000005</v>
      </c>
      <c r="BD465" s="13">
        <f t="shared" ref="BD465" si="1709">L465</f>
        <v>8164634.0500000007</v>
      </c>
      <c r="BE465" s="13">
        <f t="shared" ref="BE465" si="1710">M465</f>
        <v>5603739.9900000002</v>
      </c>
      <c r="BF465" s="13">
        <f t="shared" ref="BF465" si="1711">N465</f>
        <v>4464430.09</v>
      </c>
      <c r="BG465" s="13">
        <f t="shared" ref="BG465" si="1712">AM465-AR465</f>
        <v>591.42000000178814</v>
      </c>
      <c r="BH465" s="13">
        <f t="shared" ref="BH465" si="1713">AN465-AS465</f>
        <v>-110551.05000000075</v>
      </c>
      <c r="BI465" s="13">
        <f t="shared" ref="BI465" si="1714">AO465-AT465</f>
        <v>2115826.2400000021</v>
      </c>
      <c r="BJ465" s="13">
        <f t="shared" ref="BJ465" si="1715">AP465-AU465</f>
        <v>-2560894.0599999893</v>
      </c>
      <c r="BK465" s="13">
        <f t="shared" ref="BK465" si="1716">AQ465-AV465</f>
        <v>-1139309.9000000041</v>
      </c>
    </row>
    <row r="466" spans="1:63" x14ac:dyDescent="0.2">
      <c r="A466" s="15">
        <v>511</v>
      </c>
      <c r="B466" s="15">
        <v>4</v>
      </c>
      <c r="C466" s="15">
        <v>2</v>
      </c>
      <c r="D466" s="15">
        <v>3</v>
      </c>
      <c r="E466" s="15" t="s">
        <v>93</v>
      </c>
      <c r="F466" s="2" t="s">
        <v>104</v>
      </c>
      <c r="G466" s="2" t="s">
        <v>17</v>
      </c>
      <c r="H466" s="2" t="s">
        <v>17</v>
      </c>
      <c r="J466" s="4"/>
      <c r="K466" s="4"/>
      <c r="L466" s="4"/>
      <c r="M466" s="4"/>
      <c r="N466" s="4"/>
      <c r="P466" s="13">
        <v>0</v>
      </c>
      <c r="Q466" s="5"/>
    </row>
    <row r="467" spans="1:63" x14ac:dyDescent="0.2">
      <c r="A467" s="15">
        <v>512</v>
      </c>
      <c r="B467" s="15">
        <v>4</v>
      </c>
      <c r="C467" s="15">
        <v>2</v>
      </c>
      <c r="D467" s="15">
        <v>3</v>
      </c>
      <c r="E467" s="15" t="s">
        <v>93</v>
      </c>
      <c r="F467" s="2" t="s">
        <v>104</v>
      </c>
      <c r="G467" s="2" t="s">
        <v>17</v>
      </c>
      <c r="I467" s="2" t="s">
        <v>0</v>
      </c>
      <c r="J467" s="4">
        <v>86154827.120000005</v>
      </c>
      <c r="K467" s="4">
        <v>79340984.170000032</v>
      </c>
      <c r="L467" s="4">
        <v>76405276.189999998</v>
      </c>
      <c r="M467" s="4">
        <v>63422449.390000008</v>
      </c>
      <c r="N467" s="4">
        <v>77753272.109999985</v>
      </c>
      <c r="P467" s="13">
        <v>-8401555.0100000203</v>
      </c>
      <c r="Q467" s="5">
        <v>-9.7516938874452013</v>
      </c>
    </row>
    <row r="468" spans="1:63" x14ac:dyDescent="0.2">
      <c r="A468" s="15">
        <v>513</v>
      </c>
      <c r="B468" s="15">
        <v>4</v>
      </c>
      <c r="C468" s="15">
        <v>2</v>
      </c>
      <c r="D468" s="15">
        <v>3</v>
      </c>
      <c r="E468" s="15" t="s">
        <v>93</v>
      </c>
      <c r="F468" s="2" t="s">
        <v>104</v>
      </c>
      <c r="G468" s="2" t="s">
        <v>17</v>
      </c>
      <c r="I468" s="6" t="s">
        <v>98</v>
      </c>
      <c r="J468" s="7">
        <v>88411032.949999914</v>
      </c>
      <c r="K468" s="7">
        <v>81939956.86999999</v>
      </c>
      <c r="L468" s="7">
        <v>74029258.730000123</v>
      </c>
      <c r="M468" s="7">
        <v>68259978.979999915</v>
      </c>
      <c r="N468" s="7">
        <v>76486038.309999958</v>
      </c>
      <c r="P468" s="13">
        <v>-11924994.639999956</v>
      </c>
      <c r="Q468" s="5">
        <v>-13.488129526485714</v>
      </c>
    </row>
    <row r="469" spans="1:63" ht="12" thickBot="1" x14ac:dyDescent="0.25">
      <c r="A469" s="15">
        <v>514</v>
      </c>
      <c r="B469" s="15">
        <v>4</v>
      </c>
      <c r="C469" s="15">
        <v>2</v>
      </c>
      <c r="D469" s="15">
        <v>3</v>
      </c>
      <c r="E469" s="15" t="s">
        <v>93</v>
      </c>
      <c r="F469" s="2" t="s">
        <v>104</v>
      </c>
      <c r="G469" s="2" t="s">
        <v>17</v>
      </c>
      <c r="I469" s="8" t="s">
        <v>99</v>
      </c>
      <c r="J469" s="9">
        <v>-2256205.8299999088</v>
      </c>
      <c r="K469" s="9">
        <v>-2598972.6999999583</v>
      </c>
      <c r="L469" s="9">
        <v>2376017.4599998742</v>
      </c>
      <c r="M469" s="9">
        <v>-4837529.5899999067</v>
      </c>
      <c r="N469" s="9">
        <v>1267233.8000000268</v>
      </c>
      <c r="P469" s="13">
        <v>3523439.6299999356</v>
      </c>
      <c r="Q469" s="5">
        <v>-156.16658653878571</v>
      </c>
    </row>
    <row r="470" spans="1:63" x14ac:dyDescent="0.2">
      <c r="A470" s="15">
        <v>515</v>
      </c>
      <c r="B470" s="15">
        <v>4</v>
      </c>
      <c r="C470" s="15">
        <v>2</v>
      </c>
      <c r="D470" s="15">
        <v>3</v>
      </c>
      <c r="E470" s="15" t="s">
        <v>93</v>
      </c>
      <c r="F470" s="2" t="s">
        <v>104</v>
      </c>
      <c r="G470" s="2" t="s">
        <v>17</v>
      </c>
      <c r="I470" s="2" t="s">
        <v>100</v>
      </c>
      <c r="J470" s="4">
        <v>9389647.569999909</v>
      </c>
      <c r="K470" s="4">
        <v>7133441.7400000002</v>
      </c>
      <c r="L470" s="4">
        <v>4534469.0400000066</v>
      </c>
      <c r="M470" s="4">
        <v>6910486.5000000037</v>
      </c>
      <c r="N470" s="4">
        <v>2072956.9100000029</v>
      </c>
      <c r="P470" s="13">
        <v>-7316690.6599999061</v>
      </c>
      <c r="Q470" s="5">
        <v>-77.922952969788369</v>
      </c>
      <c r="R470" s="5">
        <v>10.62044776166131</v>
      </c>
      <c r="S470" s="5">
        <v>2.7102422295664641</v>
      </c>
    </row>
    <row r="471" spans="1:63" x14ac:dyDescent="0.2">
      <c r="A471" s="15">
        <v>516</v>
      </c>
      <c r="B471" s="15">
        <v>4</v>
      </c>
      <c r="C471" s="15">
        <v>2</v>
      </c>
      <c r="D471" s="15">
        <v>3</v>
      </c>
      <c r="E471" s="15" t="s">
        <v>93</v>
      </c>
      <c r="F471" s="2" t="s">
        <v>104</v>
      </c>
      <c r="G471" s="2" t="s">
        <v>17</v>
      </c>
      <c r="I471" s="6" t="s">
        <v>101</v>
      </c>
      <c r="J471" s="7">
        <v>7133441.7400000002</v>
      </c>
      <c r="K471" s="7">
        <v>4534469.0400000066</v>
      </c>
      <c r="L471" s="7">
        <v>6910486.5000000037</v>
      </c>
      <c r="M471" s="7">
        <v>2072956.9100000029</v>
      </c>
      <c r="N471" s="7">
        <v>3340190.71</v>
      </c>
      <c r="P471" s="13">
        <v>-3793251.0300000003</v>
      </c>
      <c r="Q471" s="5">
        <v>-53.175608188257243</v>
      </c>
      <c r="R471" s="5">
        <v>8.0684972248138482</v>
      </c>
      <c r="S471" s="5">
        <v>4.3670593794675545</v>
      </c>
      <c r="T471" s="2">
        <v>48.5</v>
      </c>
      <c r="U471" s="2">
        <v>0.3</v>
      </c>
      <c r="V471" s="2">
        <v>11.9</v>
      </c>
      <c r="W471" s="2">
        <v>0.27</v>
      </c>
      <c r="X471" s="2">
        <v>11.63</v>
      </c>
      <c r="Y471" s="14">
        <v>0.63410265548632816</v>
      </c>
      <c r="Z471" s="14">
        <v>3.922284466925741E-3</v>
      </c>
      <c r="AA471" s="43">
        <v>-8.4015550100000205</v>
      </c>
      <c r="AB471" s="43">
        <v>-11.924994639999955</v>
      </c>
      <c r="AC471" s="43">
        <v>-7.3166906599999058</v>
      </c>
      <c r="AD471" s="43">
        <v>-3.7932510300000004</v>
      </c>
      <c r="AE471" s="5">
        <v>-9.7516938874452013</v>
      </c>
      <c r="AF471" s="5">
        <v>-13.488129526485714</v>
      </c>
      <c r="AG471" s="5">
        <v>-77.922952969788369</v>
      </c>
      <c r="AH471" s="5">
        <v>-53.175608188257243</v>
      </c>
      <c r="AI471" s="5">
        <v>10.62044776166131</v>
      </c>
      <c r="AJ471" s="5">
        <v>2.7102422295664641</v>
      </c>
      <c r="AK471" s="5">
        <v>8.0684972248138482</v>
      </c>
      <c r="AL471" s="5">
        <v>4.3670593794675545</v>
      </c>
      <c r="AM471" s="13">
        <f t="shared" ref="AM471" si="1717">J467</f>
        <v>86154827.120000005</v>
      </c>
      <c r="AN471" s="13">
        <f t="shared" ref="AN471" si="1718">K467</f>
        <v>79340984.170000032</v>
      </c>
      <c r="AO471" s="13">
        <f t="shared" ref="AO471" si="1719">L467</f>
        <v>76405276.189999998</v>
      </c>
      <c r="AP471" s="13">
        <f t="shared" ref="AP471" si="1720">M467</f>
        <v>63422449.390000008</v>
      </c>
      <c r="AQ471" s="13">
        <f t="shared" ref="AQ471" si="1721">N467</f>
        <v>77753272.109999985</v>
      </c>
      <c r="AR471" s="13">
        <f t="shared" ref="AR471" si="1722">J468</f>
        <v>88411032.949999914</v>
      </c>
      <c r="AS471" s="13">
        <f t="shared" ref="AS471" si="1723">K468</f>
        <v>81939956.86999999</v>
      </c>
      <c r="AT471" s="13">
        <f t="shared" ref="AT471" si="1724">L468</f>
        <v>74029258.730000123</v>
      </c>
      <c r="AU471" s="13">
        <f t="shared" ref="AU471" si="1725">M468</f>
        <v>68259978.979999915</v>
      </c>
      <c r="AV471" s="13">
        <f t="shared" ref="AV471" si="1726">N468</f>
        <v>76486038.309999958</v>
      </c>
      <c r="AW471" s="13">
        <f t="shared" ref="AW471" si="1727">J470</f>
        <v>9389647.569999909</v>
      </c>
      <c r="AX471" s="13">
        <f t="shared" ref="AX471" si="1728">K470</f>
        <v>7133441.7400000002</v>
      </c>
      <c r="AY471" s="13">
        <f t="shared" ref="AY471" si="1729">L470</f>
        <v>4534469.0400000066</v>
      </c>
      <c r="AZ471" s="13">
        <f t="shared" ref="AZ471" si="1730">M470</f>
        <v>6910486.5000000037</v>
      </c>
      <c r="BA471" s="13">
        <f t="shared" ref="BA471" si="1731">N470</f>
        <v>2072956.9100000029</v>
      </c>
      <c r="BB471" s="13">
        <f t="shared" ref="BB471" si="1732">J471</f>
        <v>7133441.7400000002</v>
      </c>
      <c r="BC471" s="13">
        <f t="shared" ref="BC471" si="1733">K471</f>
        <v>4534469.0400000066</v>
      </c>
      <c r="BD471" s="13">
        <f t="shared" ref="BD471" si="1734">L471</f>
        <v>6910486.5000000037</v>
      </c>
      <c r="BE471" s="13">
        <f t="shared" ref="BE471" si="1735">M471</f>
        <v>2072956.9100000029</v>
      </c>
      <c r="BF471" s="13">
        <f t="shared" ref="BF471" si="1736">N471</f>
        <v>3340190.71</v>
      </c>
      <c r="BG471" s="13">
        <f t="shared" ref="BG471" si="1737">AM471-AR471</f>
        <v>-2256205.8299999088</v>
      </c>
      <c r="BH471" s="13">
        <f t="shared" ref="BH471" si="1738">AN471-AS471</f>
        <v>-2598972.6999999583</v>
      </c>
      <c r="BI471" s="13">
        <f t="shared" ref="BI471" si="1739">AO471-AT471</f>
        <v>2376017.4599998742</v>
      </c>
      <c r="BJ471" s="13">
        <f t="shared" ref="BJ471" si="1740">AP471-AU471</f>
        <v>-4837529.5899999067</v>
      </c>
      <c r="BK471" s="13">
        <f t="shared" ref="BK471" si="1741">AQ471-AV471</f>
        <v>1267233.8000000268</v>
      </c>
    </row>
    <row r="472" spans="1:63" x14ac:dyDescent="0.2">
      <c r="A472" s="15">
        <v>517</v>
      </c>
      <c r="B472" s="15">
        <v>4</v>
      </c>
      <c r="C472" s="15">
        <v>2</v>
      </c>
      <c r="D472" s="15">
        <v>4</v>
      </c>
      <c r="E472" s="15" t="s">
        <v>93</v>
      </c>
      <c r="F472" s="2" t="s">
        <v>104</v>
      </c>
      <c r="G472" s="2" t="s">
        <v>26</v>
      </c>
      <c r="H472" s="2" t="s">
        <v>26</v>
      </c>
      <c r="J472" s="4"/>
      <c r="K472" s="4"/>
      <c r="L472" s="4"/>
      <c r="M472" s="4"/>
      <c r="N472" s="4"/>
      <c r="P472" s="13">
        <v>0</v>
      </c>
      <c r="Q472" s="5"/>
    </row>
    <row r="473" spans="1:63" x14ac:dyDescent="0.2">
      <c r="A473" s="15">
        <v>518</v>
      </c>
      <c r="B473" s="15">
        <v>4</v>
      </c>
      <c r="C473" s="15">
        <v>2</v>
      </c>
      <c r="D473" s="15">
        <v>4</v>
      </c>
      <c r="E473" s="15" t="s">
        <v>93</v>
      </c>
      <c r="F473" s="2" t="s">
        <v>104</v>
      </c>
      <c r="G473" s="2" t="s">
        <v>26</v>
      </c>
      <c r="I473" s="2" t="s">
        <v>0</v>
      </c>
      <c r="J473" s="4">
        <v>19025350.609999999</v>
      </c>
      <c r="K473" s="4">
        <v>20441513.800000004</v>
      </c>
      <c r="L473" s="4">
        <v>22629884.270000007</v>
      </c>
      <c r="M473" s="4">
        <v>20439571.070000004</v>
      </c>
      <c r="N473" s="4">
        <v>20300512.819999993</v>
      </c>
      <c r="P473" s="13">
        <v>1275162.2099999934</v>
      </c>
      <c r="Q473" s="5">
        <v>6.7024373749503985</v>
      </c>
    </row>
    <row r="474" spans="1:63" x14ac:dyDescent="0.2">
      <c r="A474" s="15">
        <v>519</v>
      </c>
      <c r="B474" s="15">
        <v>4</v>
      </c>
      <c r="C474" s="15">
        <v>2</v>
      </c>
      <c r="D474" s="15">
        <v>4</v>
      </c>
      <c r="E474" s="15" t="s">
        <v>93</v>
      </c>
      <c r="F474" s="2" t="s">
        <v>104</v>
      </c>
      <c r="G474" s="2" t="s">
        <v>26</v>
      </c>
      <c r="I474" s="6" t="s">
        <v>98</v>
      </c>
      <c r="J474" s="7">
        <v>19001714.960000042</v>
      </c>
      <c r="K474" s="7">
        <v>21397785.480000049</v>
      </c>
      <c r="L474" s="7">
        <v>21757273.680000011</v>
      </c>
      <c r="M474" s="7">
        <v>22026507.339999992</v>
      </c>
      <c r="N474" s="7">
        <v>24129091.139999963</v>
      </c>
      <c r="P474" s="13">
        <v>5127376.1799999215</v>
      </c>
      <c r="Q474" s="5">
        <v>26.983754838936449</v>
      </c>
    </row>
    <row r="475" spans="1:63" ht="12" thickBot="1" x14ac:dyDescent="0.25">
      <c r="A475" s="15">
        <v>520</v>
      </c>
      <c r="B475" s="15">
        <v>4</v>
      </c>
      <c r="C475" s="15">
        <v>2</v>
      </c>
      <c r="D475" s="15">
        <v>4</v>
      </c>
      <c r="E475" s="15" t="s">
        <v>93</v>
      </c>
      <c r="F475" s="2" t="s">
        <v>104</v>
      </c>
      <c r="G475" s="2" t="s">
        <v>26</v>
      </c>
      <c r="I475" s="8" t="s">
        <v>99</v>
      </c>
      <c r="J475" s="9">
        <v>23635.649999957532</v>
      </c>
      <c r="K475" s="9">
        <v>-956271.68000004441</v>
      </c>
      <c r="L475" s="9">
        <v>872610.58999999613</v>
      </c>
      <c r="M475" s="9">
        <v>-1586936.2699999884</v>
      </c>
      <c r="N475" s="9">
        <v>-3828578.3199999705</v>
      </c>
      <c r="P475" s="13">
        <v>-3852213.969999928</v>
      </c>
      <c r="Q475" s="5">
        <v>-16298.320418549309</v>
      </c>
    </row>
    <row r="476" spans="1:63" x14ac:dyDescent="0.2">
      <c r="A476" s="15">
        <v>521</v>
      </c>
      <c r="B476" s="15">
        <v>4</v>
      </c>
      <c r="C476" s="15">
        <v>2</v>
      </c>
      <c r="D476" s="15">
        <v>4</v>
      </c>
      <c r="E476" s="15" t="s">
        <v>93</v>
      </c>
      <c r="F476" s="2" t="s">
        <v>104</v>
      </c>
      <c r="G476" s="2" t="s">
        <v>26</v>
      </c>
      <c r="I476" s="2" t="s">
        <v>100</v>
      </c>
      <c r="J476" s="4">
        <v>5780015.6500000441</v>
      </c>
      <c r="K476" s="4">
        <v>5803651.3000000017</v>
      </c>
      <c r="L476" s="4">
        <v>4847379.62</v>
      </c>
      <c r="M476" s="4">
        <v>5719990.21</v>
      </c>
      <c r="N476" s="4">
        <v>4133053.94</v>
      </c>
      <c r="P476" s="13">
        <v>-1646961.7100000442</v>
      </c>
      <c r="Q476" s="5">
        <v>-28.494070080935362</v>
      </c>
      <c r="R476" s="5">
        <v>30.418389404153189</v>
      </c>
      <c r="S476" s="5">
        <v>17.128925064021313</v>
      </c>
    </row>
    <row r="477" spans="1:63" x14ac:dyDescent="0.2">
      <c r="A477" s="15">
        <v>522</v>
      </c>
      <c r="B477" s="15">
        <v>4</v>
      </c>
      <c r="C477" s="15">
        <v>2</v>
      </c>
      <c r="D477" s="15">
        <v>4</v>
      </c>
      <c r="E477" s="15" t="s">
        <v>93</v>
      </c>
      <c r="F477" s="2" t="s">
        <v>104</v>
      </c>
      <c r="G477" s="2" t="s">
        <v>26</v>
      </c>
      <c r="I477" s="6" t="s">
        <v>101</v>
      </c>
      <c r="J477" s="7">
        <v>5803651.3000000017</v>
      </c>
      <c r="K477" s="7">
        <v>4847379.62</v>
      </c>
      <c r="L477" s="7">
        <v>5719990.21</v>
      </c>
      <c r="M477" s="7">
        <v>4133053.94</v>
      </c>
      <c r="N477" s="7">
        <v>304475.61999999941</v>
      </c>
      <c r="P477" s="13">
        <v>-5499175.6800000025</v>
      </c>
      <c r="Q477" s="5">
        <v>-94.753723057069266</v>
      </c>
      <c r="R477" s="5">
        <v>30.542776334752414</v>
      </c>
      <c r="S477" s="5">
        <v>1.2618611212224875</v>
      </c>
      <c r="T477" s="2">
        <v>15.8</v>
      </c>
      <c r="U477" s="2">
        <v>2.4</v>
      </c>
      <c r="V477" s="2">
        <v>3.89</v>
      </c>
      <c r="W477" s="2">
        <v>2.06</v>
      </c>
      <c r="X477" s="2">
        <v>1.83</v>
      </c>
      <c r="Y477" s="14">
        <v>0.65481123629259186</v>
      </c>
      <c r="Z477" s="14">
        <v>9.9464997917862036E-2</v>
      </c>
      <c r="AA477" s="43">
        <v>1.2751622099999935</v>
      </c>
      <c r="AB477" s="43">
        <v>5.1273761799999216</v>
      </c>
      <c r="AC477" s="43">
        <v>-1.6469617100000442</v>
      </c>
      <c r="AD477" s="43">
        <v>-5.4991756800000022</v>
      </c>
      <c r="AE477" s="5">
        <v>6.7024373749503985</v>
      </c>
      <c r="AF477" s="5">
        <v>26.983754838936449</v>
      </c>
      <c r="AG477" s="5">
        <v>-28.494070080935362</v>
      </c>
      <c r="AH477" s="5">
        <v>-94.753723057069266</v>
      </c>
      <c r="AI477" s="5">
        <v>30.418389404153189</v>
      </c>
      <c r="AJ477" s="5">
        <v>17.128925064021313</v>
      </c>
      <c r="AK477" s="5">
        <v>30.542776334752414</v>
      </c>
      <c r="AL477" s="5">
        <v>1.2618611212224875</v>
      </c>
      <c r="AM477" s="13">
        <f t="shared" ref="AM477" si="1742">J473</f>
        <v>19025350.609999999</v>
      </c>
      <c r="AN477" s="13">
        <f t="shared" ref="AN477" si="1743">K473</f>
        <v>20441513.800000004</v>
      </c>
      <c r="AO477" s="13">
        <f t="shared" ref="AO477" si="1744">L473</f>
        <v>22629884.270000007</v>
      </c>
      <c r="AP477" s="13">
        <f t="shared" ref="AP477" si="1745">M473</f>
        <v>20439571.070000004</v>
      </c>
      <c r="AQ477" s="13">
        <f t="shared" ref="AQ477" si="1746">N473</f>
        <v>20300512.819999993</v>
      </c>
      <c r="AR477" s="13">
        <f t="shared" ref="AR477" si="1747">J474</f>
        <v>19001714.960000042</v>
      </c>
      <c r="AS477" s="13">
        <f t="shared" ref="AS477" si="1748">K474</f>
        <v>21397785.480000049</v>
      </c>
      <c r="AT477" s="13">
        <f t="shared" ref="AT477" si="1749">L474</f>
        <v>21757273.680000011</v>
      </c>
      <c r="AU477" s="13">
        <f t="shared" ref="AU477" si="1750">M474</f>
        <v>22026507.339999992</v>
      </c>
      <c r="AV477" s="13">
        <f t="shared" ref="AV477" si="1751">N474</f>
        <v>24129091.139999963</v>
      </c>
      <c r="AW477" s="13">
        <f t="shared" ref="AW477" si="1752">J476</f>
        <v>5780015.6500000441</v>
      </c>
      <c r="AX477" s="13">
        <f t="shared" ref="AX477" si="1753">K476</f>
        <v>5803651.3000000017</v>
      </c>
      <c r="AY477" s="13">
        <f t="shared" ref="AY477" si="1754">L476</f>
        <v>4847379.62</v>
      </c>
      <c r="AZ477" s="13">
        <f t="shared" ref="AZ477" si="1755">M476</f>
        <v>5719990.21</v>
      </c>
      <c r="BA477" s="13">
        <f t="shared" ref="BA477" si="1756">N476</f>
        <v>4133053.94</v>
      </c>
      <c r="BB477" s="13">
        <f t="shared" ref="BB477" si="1757">J477</f>
        <v>5803651.3000000017</v>
      </c>
      <c r="BC477" s="13">
        <f t="shared" ref="BC477" si="1758">K477</f>
        <v>4847379.62</v>
      </c>
      <c r="BD477" s="13">
        <f t="shared" ref="BD477" si="1759">L477</f>
        <v>5719990.21</v>
      </c>
      <c r="BE477" s="13">
        <f t="shared" ref="BE477" si="1760">M477</f>
        <v>4133053.94</v>
      </c>
      <c r="BF477" s="13">
        <f t="shared" ref="BF477" si="1761">N477</f>
        <v>304475.61999999941</v>
      </c>
      <c r="BG477" s="13">
        <f t="shared" ref="BG477" si="1762">AM477-AR477</f>
        <v>23635.649999957532</v>
      </c>
      <c r="BH477" s="13">
        <f t="shared" ref="BH477" si="1763">AN477-AS477</f>
        <v>-956271.68000004441</v>
      </c>
      <c r="BI477" s="13">
        <f t="shared" ref="BI477" si="1764">AO477-AT477</f>
        <v>872610.58999999613</v>
      </c>
      <c r="BJ477" s="13">
        <f t="shared" ref="BJ477" si="1765">AP477-AU477</f>
        <v>-1586936.2699999884</v>
      </c>
      <c r="BK477" s="13">
        <f t="shared" ref="BK477" si="1766">AQ477-AV477</f>
        <v>-3828578.3199999705</v>
      </c>
    </row>
    <row r="478" spans="1:63" x14ac:dyDescent="0.2">
      <c r="A478" s="15">
        <v>523</v>
      </c>
      <c r="B478" s="15">
        <v>4</v>
      </c>
      <c r="C478" s="15">
        <v>2</v>
      </c>
      <c r="D478" s="15">
        <v>5</v>
      </c>
      <c r="E478" s="15" t="s">
        <v>93</v>
      </c>
      <c r="F478" s="2" t="s">
        <v>104</v>
      </c>
      <c r="G478" s="2" t="s">
        <v>19</v>
      </c>
      <c r="H478" s="2" t="s">
        <v>19</v>
      </c>
      <c r="J478" s="4"/>
      <c r="K478" s="4"/>
      <c r="L478" s="4"/>
      <c r="M478" s="4"/>
      <c r="N478" s="4"/>
      <c r="P478" s="13">
        <v>0</v>
      </c>
      <c r="Q478" s="5"/>
    </row>
    <row r="479" spans="1:63" x14ac:dyDescent="0.2">
      <c r="A479" s="15">
        <v>524</v>
      </c>
      <c r="B479" s="15">
        <v>4</v>
      </c>
      <c r="C479" s="15">
        <v>2</v>
      </c>
      <c r="D479" s="15">
        <v>5</v>
      </c>
      <c r="E479" s="15" t="s">
        <v>93</v>
      </c>
      <c r="F479" s="2" t="s">
        <v>104</v>
      </c>
      <c r="G479" s="2" t="s">
        <v>19</v>
      </c>
      <c r="I479" s="2" t="s">
        <v>0</v>
      </c>
      <c r="J479" s="4">
        <v>49001802.360000014</v>
      </c>
      <c r="K479" s="4">
        <v>47049565.989999987</v>
      </c>
      <c r="L479" s="4">
        <v>49490903.49000001</v>
      </c>
      <c r="M479" s="4">
        <v>60216384.95000001</v>
      </c>
      <c r="N479" s="4">
        <v>65242019.56000001</v>
      </c>
      <c r="P479" s="13">
        <v>16240217.199999996</v>
      </c>
      <c r="Q479" s="5">
        <v>33.142081347719611</v>
      </c>
    </row>
    <row r="480" spans="1:63" x14ac:dyDescent="0.2">
      <c r="A480" s="15">
        <v>525</v>
      </c>
      <c r="B480" s="15">
        <v>4</v>
      </c>
      <c r="C480" s="15">
        <v>2</v>
      </c>
      <c r="D480" s="15">
        <v>5</v>
      </c>
      <c r="E480" s="15" t="s">
        <v>93</v>
      </c>
      <c r="F480" s="2" t="s">
        <v>104</v>
      </c>
      <c r="G480" s="2" t="s">
        <v>19</v>
      </c>
      <c r="I480" s="6" t="s">
        <v>98</v>
      </c>
      <c r="J480" s="7">
        <v>47692707.720000118</v>
      </c>
      <c r="K480" s="7">
        <v>47478527.230000012</v>
      </c>
      <c r="L480" s="7">
        <v>48350439.349999972</v>
      </c>
      <c r="M480" s="7">
        <v>59862204.580000013</v>
      </c>
      <c r="N480" s="7">
        <v>68776904.310000062</v>
      </c>
      <c r="P480" s="13">
        <v>21084196.589999944</v>
      </c>
      <c r="Q480" s="5">
        <v>44.208428495575248</v>
      </c>
    </row>
    <row r="481" spans="1:63" ht="12" thickBot="1" x14ac:dyDescent="0.25">
      <c r="A481" s="15">
        <v>526</v>
      </c>
      <c r="B481" s="15">
        <v>4</v>
      </c>
      <c r="C481" s="15">
        <v>2</v>
      </c>
      <c r="D481" s="15">
        <v>5</v>
      </c>
      <c r="E481" s="15" t="s">
        <v>93</v>
      </c>
      <c r="F481" s="2" t="s">
        <v>104</v>
      </c>
      <c r="G481" s="2" t="s">
        <v>19</v>
      </c>
      <c r="I481" s="8" t="s">
        <v>99</v>
      </c>
      <c r="J481" s="9">
        <v>1309094.6399998963</v>
      </c>
      <c r="K481" s="9">
        <v>-428961.24000002444</v>
      </c>
      <c r="L481" s="9">
        <v>1140464.1400000378</v>
      </c>
      <c r="M481" s="9">
        <v>354180.36999999732</v>
      </c>
      <c r="N481" s="9">
        <v>-3534884.7500000522</v>
      </c>
      <c r="P481" s="13">
        <v>-4843979.3899999484</v>
      </c>
      <c r="Q481" s="5">
        <v>-370.025148831129</v>
      </c>
    </row>
    <row r="482" spans="1:63" x14ac:dyDescent="0.2">
      <c r="A482" s="15">
        <v>527</v>
      </c>
      <c r="B482" s="15">
        <v>4</v>
      </c>
      <c r="C482" s="15">
        <v>2</v>
      </c>
      <c r="D482" s="15">
        <v>5</v>
      </c>
      <c r="E482" s="15" t="s">
        <v>93</v>
      </c>
      <c r="F482" s="2" t="s">
        <v>104</v>
      </c>
      <c r="G482" s="2" t="s">
        <v>19</v>
      </c>
      <c r="I482" s="2" t="s">
        <v>100</v>
      </c>
      <c r="J482" s="4">
        <v>9889318.2200000957</v>
      </c>
      <c r="K482" s="4">
        <v>11198412.859999992</v>
      </c>
      <c r="L482" s="4">
        <v>10769451.62000001</v>
      </c>
      <c r="M482" s="4">
        <v>11909915.760000005</v>
      </c>
      <c r="N482" s="4">
        <v>12264096.130000006</v>
      </c>
      <c r="P482" s="13">
        <v>2374777.9099999107</v>
      </c>
      <c r="Q482" s="5">
        <v>24.013565517561908</v>
      </c>
      <c r="R482" s="5">
        <v>20.735493312854981</v>
      </c>
      <c r="S482" s="5">
        <v>17.831707101444554</v>
      </c>
    </row>
    <row r="483" spans="1:63" x14ac:dyDescent="0.2">
      <c r="A483" s="15">
        <v>528</v>
      </c>
      <c r="B483" s="15">
        <v>4</v>
      </c>
      <c r="C483" s="15">
        <v>2</v>
      </c>
      <c r="D483" s="15">
        <v>5</v>
      </c>
      <c r="E483" s="15" t="s">
        <v>93</v>
      </c>
      <c r="F483" s="2" t="s">
        <v>104</v>
      </c>
      <c r="G483" s="2" t="s">
        <v>19</v>
      </c>
      <c r="I483" s="6" t="s">
        <v>101</v>
      </c>
      <c r="J483" s="7">
        <v>11198412.859999992</v>
      </c>
      <c r="K483" s="7">
        <v>10769451.62000001</v>
      </c>
      <c r="L483" s="7">
        <v>11909915.760000005</v>
      </c>
      <c r="M483" s="7">
        <v>12264096.130000006</v>
      </c>
      <c r="N483" s="7">
        <v>8729211.3800000027</v>
      </c>
      <c r="P483" s="13">
        <v>-2469201.4799999893</v>
      </c>
      <c r="Q483" s="5">
        <v>-22.049566406145082</v>
      </c>
      <c r="R483" s="5">
        <v>23.480346147979127</v>
      </c>
      <c r="S483" s="5">
        <v>12.692067878854482</v>
      </c>
      <c r="T483" s="2">
        <v>23.6</v>
      </c>
      <c r="U483" s="2">
        <v>5.0999999999999996</v>
      </c>
      <c r="V483" s="2">
        <v>5.79</v>
      </c>
      <c r="W483" s="2">
        <v>4.29</v>
      </c>
      <c r="X483" s="2">
        <v>1.5</v>
      </c>
      <c r="Y483" s="14">
        <v>0.34313844504584068</v>
      </c>
      <c r="Z483" s="14">
        <v>7.415279956499099E-2</v>
      </c>
      <c r="AA483" s="43">
        <v>16.240217199999996</v>
      </c>
      <c r="AB483" s="43">
        <v>21.084196589999944</v>
      </c>
      <c r="AC483" s="43">
        <v>2.3747779099999109</v>
      </c>
      <c r="AD483" s="43">
        <v>-2.4692014799999891</v>
      </c>
      <c r="AE483" s="5">
        <v>33.142081347719611</v>
      </c>
      <c r="AF483" s="5">
        <v>44.208428495575248</v>
      </c>
      <c r="AG483" s="5">
        <v>24.013565517561908</v>
      </c>
      <c r="AH483" s="5">
        <v>-22.049566406145082</v>
      </c>
      <c r="AI483" s="5">
        <v>20.735493312854981</v>
      </c>
      <c r="AJ483" s="5">
        <v>17.831707101444554</v>
      </c>
      <c r="AK483" s="5">
        <v>23.480346147979127</v>
      </c>
      <c r="AL483" s="5">
        <v>12.692067878854482</v>
      </c>
      <c r="AM483" s="13">
        <f t="shared" ref="AM483" si="1767">J479</f>
        <v>49001802.360000014</v>
      </c>
      <c r="AN483" s="13">
        <f t="shared" ref="AN483" si="1768">K479</f>
        <v>47049565.989999987</v>
      </c>
      <c r="AO483" s="13">
        <f t="shared" ref="AO483" si="1769">L479</f>
        <v>49490903.49000001</v>
      </c>
      <c r="AP483" s="13">
        <f t="shared" ref="AP483" si="1770">M479</f>
        <v>60216384.95000001</v>
      </c>
      <c r="AQ483" s="13">
        <f t="shared" ref="AQ483" si="1771">N479</f>
        <v>65242019.56000001</v>
      </c>
      <c r="AR483" s="13">
        <f t="shared" ref="AR483" si="1772">J480</f>
        <v>47692707.720000118</v>
      </c>
      <c r="AS483" s="13">
        <f t="shared" ref="AS483" si="1773">K480</f>
        <v>47478527.230000012</v>
      </c>
      <c r="AT483" s="13">
        <f t="shared" ref="AT483" si="1774">L480</f>
        <v>48350439.349999972</v>
      </c>
      <c r="AU483" s="13">
        <f t="shared" ref="AU483" si="1775">M480</f>
        <v>59862204.580000013</v>
      </c>
      <c r="AV483" s="13">
        <f t="shared" ref="AV483" si="1776">N480</f>
        <v>68776904.310000062</v>
      </c>
      <c r="AW483" s="13">
        <f t="shared" ref="AW483" si="1777">J482</f>
        <v>9889318.2200000957</v>
      </c>
      <c r="AX483" s="13">
        <f t="shared" ref="AX483" si="1778">K482</f>
        <v>11198412.859999992</v>
      </c>
      <c r="AY483" s="13">
        <f t="shared" ref="AY483" si="1779">L482</f>
        <v>10769451.62000001</v>
      </c>
      <c r="AZ483" s="13">
        <f t="shared" ref="AZ483" si="1780">M482</f>
        <v>11909915.760000005</v>
      </c>
      <c r="BA483" s="13">
        <f t="shared" ref="BA483" si="1781">N482</f>
        <v>12264096.130000006</v>
      </c>
      <c r="BB483" s="13">
        <f t="shared" ref="BB483" si="1782">J483</f>
        <v>11198412.859999992</v>
      </c>
      <c r="BC483" s="13">
        <f t="shared" ref="BC483" si="1783">K483</f>
        <v>10769451.62000001</v>
      </c>
      <c r="BD483" s="13">
        <f t="shared" ref="BD483" si="1784">L483</f>
        <v>11909915.760000005</v>
      </c>
      <c r="BE483" s="13">
        <f t="shared" ref="BE483" si="1785">M483</f>
        <v>12264096.130000006</v>
      </c>
      <c r="BF483" s="13">
        <f t="shared" ref="BF483" si="1786">N483</f>
        <v>8729211.3800000027</v>
      </c>
      <c r="BG483" s="13">
        <f t="shared" ref="BG483" si="1787">AM483-AR483</f>
        <v>1309094.6399998963</v>
      </c>
      <c r="BH483" s="13">
        <f t="shared" ref="BH483" si="1788">AN483-AS483</f>
        <v>-428961.24000002444</v>
      </c>
      <c r="BI483" s="13">
        <f t="shared" ref="BI483" si="1789">AO483-AT483</f>
        <v>1140464.1400000378</v>
      </c>
      <c r="BJ483" s="13">
        <f t="shared" ref="BJ483" si="1790">AP483-AU483</f>
        <v>354180.36999999732</v>
      </c>
      <c r="BK483" s="13">
        <f t="shared" ref="BK483" si="1791">AQ483-AV483</f>
        <v>-3534884.7500000522</v>
      </c>
    </row>
    <row r="484" spans="1:63" x14ac:dyDescent="0.2">
      <c r="A484" s="15">
        <v>529</v>
      </c>
      <c r="B484" s="15">
        <v>4</v>
      </c>
      <c r="C484" s="15">
        <v>2</v>
      </c>
      <c r="D484" s="15">
        <v>6</v>
      </c>
      <c r="E484" s="15" t="s">
        <v>93</v>
      </c>
      <c r="F484" s="2" t="s">
        <v>104</v>
      </c>
      <c r="G484" s="2" t="s">
        <v>13</v>
      </c>
      <c r="H484" s="2" t="s">
        <v>13</v>
      </c>
      <c r="J484" s="3"/>
      <c r="K484" s="4"/>
      <c r="L484" s="4"/>
      <c r="M484" s="4"/>
      <c r="N484" s="4"/>
      <c r="P484" s="13">
        <v>0</v>
      </c>
      <c r="Q484" s="5"/>
    </row>
    <row r="485" spans="1:63" x14ac:dyDescent="0.2">
      <c r="A485" s="15">
        <v>530</v>
      </c>
      <c r="B485" s="15">
        <v>4</v>
      </c>
      <c r="C485" s="15">
        <v>2</v>
      </c>
      <c r="D485" s="15">
        <v>6</v>
      </c>
      <c r="E485" s="15" t="s">
        <v>93</v>
      </c>
      <c r="F485" s="2" t="s">
        <v>104</v>
      </c>
      <c r="G485" s="2" t="s">
        <v>13</v>
      </c>
      <c r="I485" s="2" t="s">
        <v>0</v>
      </c>
      <c r="J485" s="4">
        <v>23007821.399999999</v>
      </c>
      <c r="K485" s="4">
        <v>23034380.830000002</v>
      </c>
      <c r="L485" s="4">
        <v>21528874.510000002</v>
      </c>
      <c r="M485" s="4">
        <v>22601610.050000004</v>
      </c>
      <c r="N485" s="4">
        <v>22594922.079999998</v>
      </c>
      <c r="P485" s="13">
        <v>-412899.3200000003</v>
      </c>
      <c r="Q485" s="5">
        <v>-1.7946041601313856</v>
      </c>
    </row>
    <row r="486" spans="1:63" x14ac:dyDescent="0.2">
      <c r="A486" s="15">
        <v>531</v>
      </c>
      <c r="B486" s="15">
        <v>4</v>
      </c>
      <c r="C486" s="15">
        <v>2</v>
      </c>
      <c r="D486" s="15">
        <v>6</v>
      </c>
      <c r="E486" s="15" t="s">
        <v>93</v>
      </c>
      <c r="F486" s="2" t="s">
        <v>104</v>
      </c>
      <c r="G486" s="2" t="s">
        <v>13</v>
      </c>
      <c r="I486" s="6" t="s">
        <v>98</v>
      </c>
      <c r="J486" s="7">
        <v>22113459.960000005</v>
      </c>
      <c r="K486" s="7">
        <v>22320901.080000039</v>
      </c>
      <c r="L486" s="7">
        <v>19432916.830000006</v>
      </c>
      <c r="M486" s="7">
        <v>21215309.570000019</v>
      </c>
      <c r="N486" s="7">
        <v>24538897.949999981</v>
      </c>
      <c r="P486" s="13">
        <v>2425437.989999976</v>
      </c>
      <c r="Q486" s="5">
        <v>10.968152403048803</v>
      </c>
    </row>
    <row r="487" spans="1:63" ht="12" thickBot="1" x14ac:dyDescent="0.25">
      <c r="A487" s="15">
        <v>532</v>
      </c>
      <c r="B487" s="15">
        <v>4</v>
      </c>
      <c r="C487" s="15">
        <v>2</v>
      </c>
      <c r="D487" s="15">
        <v>6</v>
      </c>
      <c r="E487" s="15" t="s">
        <v>93</v>
      </c>
      <c r="F487" s="2" t="s">
        <v>104</v>
      </c>
      <c r="G487" s="2" t="s">
        <v>13</v>
      </c>
      <c r="I487" s="8" t="s">
        <v>99</v>
      </c>
      <c r="J487" s="9">
        <v>894361.43999999389</v>
      </c>
      <c r="K487" s="9">
        <v>713479.74999996275</v>
      </c>
      <c r="L487" s="9">
        <v>2095957.679999996</v>
      </c>
      <c r="M487" s="9">
        <v>1386300.4799999855</v>
      </c>
      <c r="N487" s="9">
        <v>-1943975.8699999824</v>
      </c>
      <c r="P487" s="13">
        <v>-2838337.3099999763</v>
      </c>
      <c r="Q487" s="5">
        <v>-317.35908806622916</v>
      </c>
    </row>
    <row r="488" spans="1:63" x14ac:dyDescent="0.2">
      <c r="A488" s="15">
        <v>533</v>
      </c>
      <c r="B488" s="15">
        <v>4</v>
      </c>
      <c r="C488" s="15">
        <v>2</v>
      </c>
      <c r="D488" s="15">
        <v>6</v>
      </c>
      <c r="E488" s="15" t="s">
        <v>93</v>
      </c>
      <c r="F488" s="2" t="s">
        <v>104</v>
      </c>
      <c r="G488" s="2" t="s">
        <v>13</v>
      </c>
      <c r="I488" s="2" t="s">
        <v>100</v>
      </c>
      <c r="J488" s="4">
        <v>5877238.3100000061</v>
      </c>
      <c r="K488" s="4">
        <v>6771599.75</v>
      </c>
      <c r="L488" s="4">
        <v>7485079.5</v>
      </c>
      <c r="M488" s="4">
        <v>9581037.1799999997</v>
      </c>
      <c r="N488" s="4">
        <v>10967337.66</v>
      </c>
      <c r="P488" s="13">
        <v>5090099.349999994</v>
      </c>
      <c r="Q488" s="5">
        <v>86.606992630182944</v>
      </c>
      <c r="R488" s="5">
        <v>26.577651442293813</v>
      </c>
      <c r="S488" s="5">
        <v>44.693684624088867</v>
      </c>
    </row>
    <row r="489" spans="1:63" x14ac:dyDescent="0.2">
      <c r="A489" s="15">
        <v>534</v>
      </c>
      <c r="B489" s="15">
        <v>4</v>
      </c>
      <c r="C489" s="15">
        <v>2</v>
      </c>
      <c r="D489" s="15">
        <v>6</v>
      </c>
      <c r="E489" s="15" t="s">
        <v>93</v>
      </c>
      <c r="F489" s="2" t="s">
        <v>104</v>
      </c>
      <c r="G489" s="2" t="s">
        <v>13</v>
      </c>
      <c r="I489" s="6" t="s">
        <v>101</v>
      </c>
      <c r="J489" s="7">
        <v>6771599.75</v>
      </c>
      <c r="K489" s="7">
        <v>7485079.5</v>
      </c>
      <c r="L489" s="7">
        <v>9581037.1799999997</v>
      </c>
      <c r="M489" s="7">
        <v>10967337.66</v>
      </c>
      <c r="N489" s="7">
        <v>9023361.7899999991</v>
      </c>
      <c r="P489" s="13">
        <v>2251762.0399999991</v>
      </c>
      <c r="Q489" s="5">
        <v>33.253029167886062</v>
      </c>
      <c r="R489" s="5">
        <v>30.622072539751027</v>
      </c>
      <c r="S489" s="5">
        <v>36.771666797693356</v>
      </c>
      <c r="T489" s="2">
        <v>14.1</v>
      </c>
      <c r="U489" s="2">
        <v>4.5999999999999996</v>
      </c>
      <c r="V489" s="2">
        <v>3.46</v>
      </c>
      <c r="W489" s="2">
        <v>3.94</v>
      </c>
      <c r="X489" s="2">
        <v>-0.48</v>
      </c>
      <c r="Y489" s="14">
        <v>0.57459793136309167</v>
      </c>
      <c r="Z489" s="14">
        <v>0.18745748115391642</v>
      </c>
      <c r="AA489" s="43">
        <v>-0.41289932000000029</v>
      </c>
      <c r="AB489" s="43">
        <v>2.4254379899999758</v>
      </c>
      <c r="AC489" s="43">
        <v>5.0900993499999938</v>
      </c>
      <c r="AD489" s="43">
        <v>2.2517620399999991</v>
      </c>
      <c r="AE489" s="5">
        <v>-1.7946041601313856</v>
      </c>
      <c r="AF489" s="5">
        <v>10.968152403048803</v>
      </c>
      <c r="AG489" s="5">
        <v>86.606992630182944</v>
      </c>
      <c r="AH489" s="5">
        <v>33.253029167886062</v>
      </c>
      <c r="AI489" s="5">
        <v>26.577651442293813</v>
      </c>
      <c r="AJ489" s="5">
        <v>44.693684624088867</v>
      </c>
      <c r="AK489" s="5">
        <v>30.622072539751027</v>
      </c>
      <c r="AL489" s="5">
        <v>36.771666797693356</v>
      </c>
      <c r="AM489" s="13">
        <f t="shared" ref="AM489" si="1792">J485</f>
        <v>23007821.399999999</v>
      </c>
      <c r="AN489" s="13">
        <f t="shared" ref="AN489" si="1793">K485</f>
        <v>23034380.830000002</v>
      </c>
      <c r="AO489" s="13">
        <f t="shared" ref="AO489" si="1794">L485</f>
        <v>21528874.510000002</v>
      </c>
      <c r="AP489" s="13">
        <f t="shared" ref="AP489" si="1795">M485</f>
        <v>22601610.050000004</v>
      </c>
      <c r="AQ489" s="13">
        <f t="shared" ref="AQ489" si="1796">N485</f>
        <v>22594922.079999998</v>
      </c>
      <c r="AR489" s="13">
        <f t="shared" ref="AR489" si="1797">J486</f>
        <v>22113459.960000005</v>
      </c>
      <c r="AS489" s="13">
        <f t="shared" ref="AS489" si="1798">K486</f>
        <v>22320901.080000039</v>
      </c>
      <c r="AT489" s="13">
        <f t="shared" ref="AT489" si="1799">L486</f>
        <v>19432916.830000006</v>
      </c>
      <c r="AU489" s="13">
        <f t="shared" ref="AU489" si="1800">M486</f>
        <v>21215309.570000019</v>
      </c>
      <c r="AV489" s="13">
        <f t="shared" ref="AV489" si="1801">N486</f>
        <v>24538897.949999981</v>
      </c>
      <c r="AW489" s="13">
        <f t="shared" ref="AW489" si="1802">J488</f>
        <v>5877238.3100000061</v>
      </c>
      <c r="AX489" s="13">
        <f t="shared" ref="AX489" si="1803">K488</f>
        <v>6771599.75</v>
      </c>
      <c r="AY489" s="13">
        <f t="shared" ref="AY489" si="1804">L488</f>
        <v>7485079.5</v>
      </c>
      <c r="AZ489" s="13">
        <f t="shared" ref="AZ489" si="1805">M488</f>
        <v>9581037.1799999997</v>
      </c>
      <c r="BA489" s="13">
        <f t="shared" ref="BA489" si="1806">N488</f>
        <v>10967337.66</v>
      </c>
      <c r="BB489" s="13">
        <f t="shared" ref="BB489" si="1807">J489</f>
        <v>6771599.75</v>
      </c>
      <c r="BC489" s="13">
        <f t="shared" ref="BC489" si="1808">K489</f>
        <v>7485079.5</v>
      </c>
      <c r="BD489" s="13">
        <f t="shared" ref="BD489" si="1809">L489</f>
        <v>9581037.1799999997</v>
      </c>
      <c r="BE489" s="13">
        <f t="shared" ref="BE489" si="1810">M489</f>
        <v>10967337.66</v>
      </c>
      <c r="BF489" s="13">
        <f t="shared" ref="BF489" si="1811">N489</f>
        <v>9023361.7899999991</v>
      </c>
      <c r="BG489" s="13">
        <f t="shared" ref="BG489" si="1812">AM489-AR489</f>
        <v>894361.43999999389</v>
      </c>
      <c r="BH489" s="13">
        <f t="shared" ref="BH489" si="1813">AN489-AS489</f>
        <v>713479.74999996275</v>
      </c>
      <c r="BI489" s="13">
        <f t="shared" ref="BI489" si="1814">AO489-AT489</f>
        <v>2095957.679999996</v>
      </c>
      <c r="BJ489" s="13">
        <f t="shared" ref="BJ489" si="1815">AP489-AU489</f>
        <v>1386300.4799999855</v>
      </c>
      <c r="BK489" s="13">
        <f t="shared" ref="BK489" si="1816">AQ489-AV489</f>
        <v>-1943975.8699999824</v>
      </c>
    </row>
    <row r="490" spans="1:63" x14ac:dyDescent="0.2">
      <c r="A490" s="15">
        <v>535</v>
      </c>
      <c r="B490" s="15">
        <v>4</v>
      </c>
      <c r="C490" s="15">
        <v>2</v>
      </c>
      <c r="D490" s="15">
        <v>7</v>
      </c>
      <c r="E490" s="15" t="s">
        <v>93</v>
      </c>
      <c r="F490" s="2" t="s">
        <v>104</v>
      </c>
      <c r="G490" s="2" t="s">
        <v>45</v>
      </c>
      <c r="H490" s="2" t="s">
        <v>45</v>
      </c>
      <c r="J490" s="4"/>
      <c r="K490" s="4"/>
      <c r="L490" s="4"/>
      <c r="M490" s="4"/>
      <c r="N490" s="4"/>
      <c r="P490" s="13">
        <v>0</v>
      </c>
      <c r="Q490" s="5"/>
    </row>
    <row r="491" spans="1:63" x14ac:dyDescent="0.2">
      <c r="A491" s="15">
        <v>536</v>
      </c>
      <c r="B491" s="15">
        <v>4</v>
      </c>
      <c r="C491" s="15">
        <v>2</v>
      </c>
      <c r="D491" s="15">
        <v>7</v>
      </c>
      <c r="E491" s="15" t="s">
        <v>93</v>
      </c>
      <c r="F491" s="2" t="s">
        <v>104</v>
      </c>
      <c r="G491" s="2" t="s">
        <v>45</v>
      </c>
      <c r="I491" s="2" t="s">
        <v>0</v>
      </c>
      <c r="J491" s="4">
        <v>22008698.860000003</v>
      </c>
      <c r="K491" s="4">
        <v>19769685.289999999</v>
      </c>
      <c r="L491" s="4">
        <v>6917703.0200000014</v>
      </c>
      <c r="M491" s="4">
        <v>7887813.4299999997</v>
      </c>
      <c r="N491" s="4">
        <v>7615297.4699999997</v>
      </c>
      <c r="P491" s="13">
        <v>-14393401.390000004</v>
      </c>
      <c r="Q491" s="5">
        <v>-65.398692951174311</v>
      </c>
    </row>
    <row r="492" spans="1:63" x14ac:dyDescent="0.2">
      <c r="A492" s="15">
        <v>537</v>
      </c>
      <c r="B492" s="15">
        <v>4</v>
      </c>
      <c r="C492" s="15">
        <v>2</v>
      </c>
      <c r="D492" s="15">
        <v>7</v>
      </c>
      <c r="E492" s="15" t="s">
        <v>93</v>
      </c>
      <c r="F492" s="2" t="s">
        <v>104</v>
      </c>
      <c r="G492" s="2" t="s">
        <v>45</v>
      </c>
      <c r="I492" s="6" t="s">
        <v>98</v>
      </c>
      <c r="J492" s="7">
        <v>20190914.569999993</v>
      </c>
      <c r="K492" s="7">
        <v>19472189.829999998</v>
      </c>
      <c r="L492" s="7">
        <v>6051861.4400000023</v>
      </c>
      <c r="M492" s="7">
        <v>7258835.0999999996</v>
      </c>
      <c r="N492" s="7">
        <v>8245005.2799999993</v>
      </c>
      <c r="P492" s="13">
        <v>-11945909.289999994</v>
      </c>
      <c r="Q492" s="5">
        <v>-59.164775565686512</v>
      </c>
    </row>
    <row r="493" spans="1:63" ht="12" thickBot="1" x14ac:dyDescent="0.25">
      <c r="A493" s="15">
        <v>538</v>
      </c>
      <c r="B493" s="15">
        <v>4</v>
      </c>
      <c r="C493" s="15">
        <v>2</v>
      </c>
      <c r="D493" s="15">
        <v>7</v>
      </c>
      <c r="E493" s="15" t="s">
        <v>93</v>
      </c>
      <c r="F493" s="2" t="s">
        <v>104</v>
      </c>
      <c r="G493" s="2" t="s">
        <v>45</v>
      </c>
      <c r="I493" s="8" t="s">
        <v>99</v>
      </c>
      <c r="J493" s="9">
        <v>1817784.2900000103</v>
      </c>
      <c r="K493" s="9">
        <v>297495.46000000089</v>
      </c>
      <c r="L493" s="9">
        <v>865841.57999999914</v>
      </c>
      <c r="M493" s="9">
        <v>628978.33000000007</v>
      </c>
      <c r="N493" s="9">
        <v>-629707.80999999959</v>
      </c>
      <c r="P493" s="13">
        <v>-2447492.1000000099</v>
      </c>
      <c r="Q493" s="5">
        <v>-134.64150358566451</v>
      </c>
    </row>
    <row r="494" spans="1:63" x14ac:dyDescent="0.2">
      <c r="A494" s="15">
        <v>539</v>
      </c>
      <c r="B494" s="15">
        <v>4</v>
      </c>
      <c r="C494" s="15">
        <v>2</v>
      </c>
      <c r="D494" s="15">
        <v>7</v>
      </c>
      <c r="E494" s="15" t="s">
        <v>93</v>
      </c>
      <c r="F494" s="2" t="s">
        <v>104</v>
      </c>
      <c r="G494" s="2" t="s">
        <v>45</v>
      </c>
      <c r="I494" s="2" t="s">
        <v>100</v>
      </c>
      <c r="J494" s="4">
        <v>1108328.409999989</v>
      </c>
      <c r="K494" s="4">
        <v>2926112.6999999993</v>
      </c>
      <c r="L494" s="4">
        <v>3223608.1599999983</v>
      </c>
      <c r="M494" s="4">
        <v>4089450</v>
      </c>
      <c r="N494" s="4">
        <v>4718428.3299999991</v>
      </c>
      <c r="P494" s="13">
        <v>3610099.9200000102</v>
      </c>
      <c r="Q494" s="5">
        <v>325.72474795625294</v>
      </c>
      <c r="R494" s="5">
        <v>5.4892432245083258</v>
      </c>
      <c r="S494" s="5">
        <v>57.227717506082655</v>
      </c>
    </row>
    <row r="495" spans="1:63" x14ac:dyDescent="0.2">
      <c r="A495" s="15">
        <v>540</v>
      </c>
      <c r="B495" s="15">
        <v>4</v>
      </c>
      <c r="C495" s="15">
        <v>2</v>
      </c>
      <c r="D495" s="15">
        <v>7</v>
      </c>
      <c r="E495" s="15" t="s">
        <v>93</v>
      </c>
      <c r="F495" s="2" t="s">
        <v>104</v>
      </c>
      <c r="G495" s="2" t="s">
        <v>45</v>
      </c>
      <c r="I495" s="6" t="s">
        <v>101</v>
      </c>
      <c r="J495" s="7">
        <v>2926112.6999999993</v>
      </c>
      <c r="K495" s="7">
        <v>3223608.1599999983</v>
      </c>
      <c r="L495" s="7">
        <v>4089450</v>
      </c>
      <c r="M495" s="7">
        <v>4718428.3299999991</v>
      </c>
      <c r="N495" s="7">
        <v>4088720.52</v>
      </c>
      <c r="P495" s="13">
        <v>1162607.8200000008</v>
      </c>
      <c r="Q495" s="5">
        <v>39.732161375739253</v>
      </c>
      <c r="R495" s="5">
        <v>14.492224658053221</v>
      </c>
      <c r="S495" s="5">
        <v>49.590271699619827</v>
      </c>
      <c r="T495" s="2">
        <v>3.4</v>
      </c>
      <c r="U495" s="2">
        <v>-0.2</v>
      </c>
      <c r="V495" s="2">
        <v>0.84</v>
      </c>
      <c r="W495" s="2">
        <v>-0.19</v>
      </c>
      <c r="X495" s="2">
        <v>1.03</v>
      </c>
      <c r="Y495" s="14">
        <v>0.41237086994321492</v>
      </c>
      <c r="Z495" s="14">
        <v>-2.4257109996659702E-2</v>
      </c>
      <c r="AA495" s="43">
        <v>-14.393401390000005</v>
      </c>
      <c r="AB495" s="43">
        <v>-11.945909289999994</v>
      </c>
      <c r="AC495" s="43">
        <v>3.6100999200000103</v>
      </c>
      <c r="AD495" s="43">
        <v>1.1626078200000007</v>
      </c>
      <c r="AE495" s="5">
        <v>-65.398692951174311</v>
      </c>
      <c r="AF495" s="5">
        <v>-59.164775565686512</v>
      </c>
      <c r="AG495" s="5">
        <v>325.72474795625294</v>
      </c>
      <c r="AH495" s="5">
        <v>39.732161375739253</v>
      </c>
      <c r="AI495" s="5">
        <v>5.4892432245083258</v>
      </c>
      <c r="AJ495" s="5">
        <v>57.227717506082655</v>
      </c>
      <c r="AK495" s="5">
        <v>14.492224658053221</v>
      </c>
      <c r="AL495" s="5">
        <v>49.590271699619827</v>
      </c>
      <c r="AM495" s="13">
        <f t="shared" ref="AM495" si="1817">J491</f>
        <v>22008698.860000003</v>
      </c>
      <c r="AN495" s="13">
        <f t="shared" ref="AN495" si="1818">K491</f>
        <v>19769685.289999999</v>
      </c>
      <c r="AO495" s="13">
        <f t="shared" ref="AO495" si="1819">L491</f>
        <v>6917703.0200000014</v>
      </c>
      <c r="AP495" s="13">
        <f t="shared" ref="AP495" si="1820">M491</f>
        <v>7887813.4299999997</v>
      </c>
      <c r="AQ495" s="13">
        <f t="shared" ref="AQ495" si="1821">N491</f>
        <v>7615297.4699999997</v>
      </c>
      <c r="AR495" s="13">
        <f t="shared" ref="AR495" si="1822">J492</f>
        <v>20190914.569999993</v>
      </c>
      <c r="AS495" s="13">
        <f t="shared" ref="AS495" si="1823">K492</f>
        <v>19472189.829999998</v>
      </c>
      <c r="AT495" s="13">
        <f t="shared" ref="AT495" si="1824">L492</f>
        <v>6051861.4400000023</v>
      </c>
      <c r="AU495" s="13">
        <f t="shared" ref="AU495" si="1825">M492</f>
        <v>7258835.0999999996</v>
      </c>
      <c r="AV495" s="13">
        <f t="shared" ref="AV495" si="1826">N492</f>
        <v>8245005.2799999993</v>
      </c>
      <c r="AW495" s="13">
        <f t="shared" ref="AW495" si="1827">J494</f>
        <v>1108328.409999989</v>
      </c>
      <c r="AX495" s="13">
        <f t="shared" ref="AX495" si="1828">K494</f>
        <v>2926112.6999999993</v>
      </c>
      <c r="AY495" s="13">
        <f t="shared" ref="AY495" si="1829">L494</f>
        <v>3223608.1599999983</v>
      </c>
      <c r="AZ495" s="13">
        <f t="shared" ref="AZ495" si="1830">M494</f>
        <v>4089450</v>
      </c>
      <c r="BA495" s="13">
        <f t="shared" ref="BA495" si="1831">N494</f>
        <v>4718428.3299999991</v>
      </c>
      <c r="BB495" s="13">
        <f t="shared" ref="BB495" si="1832">J495</f>
        <v>2926112.6999999993</v>
      </c>
      <c r="BC495" s="13">
        <f t="shared" ref="BC495" si="1833">K495</f>
        <v>3223608.1599999983</v>
      </c>
      <c r="BD495" s="13">
        <f t="shared" ref="BD495" si="1834">L495</f>
        <v>4089450</v>
      </c>
      <c r="BE495" s="13">
        <f t="shared" ref="BE495" si="1835">M495</f>
        <v>4718428.3299999991</v>
      </c>
      <c r="BF495" s="13">
        <f t="shared" ref="BF495" si="1836">N495</f>
        <v>4088720.52</v>
      </c>
      <c r="BG495" s="13">
        <f t="shared" ref="BG495" si="1837">AM495-AR495</f>
        <v>1817784.2900000103</v>
      </c>
      <c r="BH495" s="13">
        <f t="shared" ref="BH495" si="1838">AN495-AS495</f>
        <v>297495.46000000089</v>
      </c>
      <c r="BI495" s="13">
        <f t="shared" ref="BI495" si="1839">AO495-AT495</f>
        <v>865841.57999999914</v>
      </c>
      <c r="BJ495" s="13">
        <f t="shared" ref="BJ495" si="1840">AP495-AU495</f>
        <v>628978.33000000007</v>
      </c>
      <c r="BK495" s="13">
        <f t="shared" ref="BK495" si="1841">AQ495-AV495</f>
        <v>-629707.80999999959</v>
      </c>
    </row>
    <row r="496" spans="1:63" x14ac:dyDescent="0.2">
      <c r="A496" s="15">
        <v>541</v>
      </c>
      <c r="B496" s="15">
        <v>4</v>
      </c>
      <c r="C496" s="15">
        <v>2</v>
      </c>
      <c r="D496" s="15">
        <v>8</v>
      </c>
      <c r="E496" s="15" t="s">
        <v>93</v>
      </c>
      <c r="F496" s="2" t="s">
        <v>104</v>
      </c>
      <c r="G496" s="2" t="s">
        <v>34</v>
      </c>
      <c r="H496" s="2" t="s">
        <v>34</v>
      </c>
      <c r="J496" s="11"/>
      <c r="K496" s="11"/>
      <c r="L496" s="11"/>
      <c r="M496" s="11"/>
      <c r="N496" s="11"/>
      <c r="P496" s="13">
        <v>0</v>
      </c>
      <c r="Q496" s="5"/>
    </row>
    <row r="497" spans="1:63" x14ac:dyDescent="0.2">
      <c r="A497" s="15">
        <v>542</v>
      </c>
      <c r="B497" s="15">
        <v>4</v>
      </c>
      <c r="C497" s="15">
        <v>2</v>
      </c>
      <c r="D497" s="15">
        <v>8</v>
      </c>
      <c r="E497" s="15" t="s">
        <v>93</v>
      </c>
      <c r="F497" s="2" t="s">
        <v>104</v>
      </c>
      <c r="G497" s="2" t="s">
        <v>34</v>
      </c>
      <c r="I497" s="2" t="s">
        <v>0</v>
      </c>
      <c r="J497" s="4">
        <v>36644814.5</v>
      </c>
      <c r="K497" s="4">
        <v>34988811.959999993</v>
      </c>
      <c r="L497" s="4">
        <v>32617797.120000005</v>
      </c>
      <c r="M497" s="4">
        <v>31247883.930000003</v>
      </c>
      <c r="N497" s="4">
        <v>39329077.069999993</v>
      </c>
      <c r="P497" s="13">
        <v>2684262.5699999928</v>
      </c>
      <c r="Q497" s="5">
        <v>7.3250816155720821</v>
      </c>
    </row>
    <row r="498" spans="1:63" x14ac:dyDescent="0.2">
      <c r="A498" s="15">
        <v>543</v>
      </c>
      <c r="B498" s="15">
        <v>4</v>
      </c>
      <c r="C498" s="15">
        <v>2</v>
      </c>
      <c r="D498" s="15">
        <v>8</v>
      </c>
      <c r="E498" s="15" t="s">
        <v>93</v>
      </c>
      <c r="F498" s="2" t="s">
        <v>104</v>
      </c>
      <c r="G498" s="2" t="s">
        <v>34</v>
      </c>
      <c r="I498" s="6" t="s">
        <v>98</v>
      </c>
      <c r="J498" s="7">
        <v>35213840.929999992</v>
      </c>
      <c r="K498" s="7">
        <v>34334757.569999941</v>
      </c>
      <c r="L498" s="7">
        <v>30474420.200000014</v>
      </c>
      <c r="M498" s="7">
        <v>32314571.409999982</v>
      </c>
      <c r="N498" s="7">
        <v>37821376.190000035</v>
      </c>
      <c r="P498" s="13">
        <v>2607535.2600000426</v>
      </c>
      <c r="Q498" s="5">
        <v>7.404858973445827</v>
      </c>
    </row>
    <row r="499" spans="1:63" ht="12" thickBot="1" x14ac:dyDescent="0.25">
      <c r="A499" s="15">
        <v>544</v>
      </c>
      <c r="B499" s="15">
        <v>4</v>
      </c>
      <c r="C499" s="15">
        <v>2</v>
      </c>
      <c r="D499" s="15">
        <v>8</v>
      </c>
      <c r="E499" s="15" t="s">
        <v>93</v>
      </c>
      <c r="F499" s="2" t="s">
        <v>104</v>
      </c>
      <c r="G499" s="2" t="s">
        <v>34</v>
      </c>
      <c r="I499" s="8" t="s">
        <v>99</v>
      </c>
      <c r="J499" s="9">
        <v>1430973.5700000077</v>
      </c>
      <c r="K499" s="9">
        <v>654054.39000005275</v>
      </c>
      <c r="L499" s="9">
        <v>2143376.9199999906</v>
      </c>
      <c r="M499" s="9">
        <v>-1066687.4799999781</v>
      </c>
      <c r="N499" s="9">
        <v>1507700.879999958</v>
      </c>
      <c r="P499" s="13">
        <v>76727.30999995023</v>
      </c>
      <c r="Q499" s="5">
        <v>5.3618956777762072</v>
      </c>
    </row>
    <row r="500" spans="1:63" x14ac:dyDescent="0.2">
      <c r="A500" s="15">
        <v>545</v>
      </c>
      <c r="B500" s="15">
        <v>4</v>
      </c>
      <c r="C500" s="15">
        <v>2</v>
      </c>
      <c r="D500" s="15">
        <v>8</v>
      </c>
      <c r="E500" s="15" t="s">
        <v>93</v>
      </c>
      <c r="F500" s="2" t="s">
        <v>104</v>
      </c>
      <c r="G500" s="2" t="s">
        <v>34</v>
      </c>
      <c r="I500" s="2" t="s">
        <v>100</v>
      </c>
      <c r="J500" s="4">
        <v>14377084.329999994</v>
      </c>
      <c r="K500" s="4">
        <v>15808057.900000002</v>
      </c>
      <c r="L500" s="4">
        <v>16462112.290000003</v>
      </c>
      <c r="M500" s="4">
        <v>18605489.209999993</v>
      </c>
      <c r="N500" s="4">
        <v>17538801.730000004</v>
      </c>
      <c r="P500" s="13">
        <v>3161717.4000000097</v>
      </c>
      <c r="Q500" s="5">
        <v>21.991367146693296</v>
      </c>
      <c r="R500" s="5">
        <v>40.827935693182553</v>
      </c>
      <c r="S500" s="5">
        <v>46.372722245461972</v>
      </c>
    </row>
    <row r="501" spans="1:63" x14ac:dyDescent="0.2">
      <c r="A501" s="15">
        <v>546</v>
      </c>
      <c r="B501" s="15">
        <v>4</v>
      </c>
      <c r="C501" s="15">
        <v>2</v>
      </c>
      <c r="D501" s="15">
        <v>8</v>
      </c>
      <c r="E501" s="15" t="s">
        <v>93</v>
      </c>
      <c r="F501" s="2" t="s">
        <v>104</v>
      </c>
      <c r="G501" s="2" t="s">
        <v>34</v>
      </c>
      <c r="I501" s="6" t="s">
        <v>101</v>
      </c>
      <c r="J501" s="7">
        <v>15808057.900000002</v>
      </c>
      <c r="K501" s="7">
        <v>16462112.290000003</v>
      </c>
      <c r="L501" s="7">
        <v>18605489.209999993</v>
      </c>
      <c r="M501" s="7">
        <v>17538801.730000004</v>
      </c>
      <c r="N501" s="7">
        <v>19046502.610000011</v>
      </c>
      <c r="P501" s="13">
        <v>3238444.7100000083</v>
      </c>
      <c r="Q501" s="5">
        <v>20.486037756731701</v>
      </c>
      <c r="R501" s="5">
        <v>44.891603649326775</v>
      </c>
      <c r="S501" s="5">
        <v>50.359094587985673</v>
      </c>
      <c r="T501" s="2">
        <v>34.6</v>
      </c>
      <c r="U501" s="2">
        <v>0.1</v>
      </c>
      <c r="V501" s="2">
        <v>8.49</v>
      </c>
      <c r="W501" s="2">
        <v>0.09</v>
      </c>
      <c r="X501" s="2">
        <v>8.4</v>
      </c>
      <c r="Y501" s="14">
        <v>0.91482657389786448</v>
      </c>
      <c r="Z501" s="14">
        <v>2.6440074390111693E-3</v>
      </c>
      <c r="AA501" s="43">
        <v>2.6842625699999929</v>
      </c>
      <c r="AB501" s="43">
        <v>2.6075352600000428</v>
      </c>
      <c r="AC501" s="43">
        <v>3.1617174000000099</v>
      </c>
      <c r="AD501" s="43">
        <v>3.2384447100000084</v>
      </c>
      <c r="AE501" s="5">
        <v>7.3250816155720821</v>
      </c>
      <c r="AF501" s="5">
        <v>7.404858973445827</v>
      </c>
      <c r="AG501" s="5">
        <v>21.991367146693296</v>
      </c>
      <c r="AH501" s="5">
        <v>20.486037756731701</v>
      </c>
      <c r="AI501" s="5">
        <v>40.827935693182553</v>
      </c>
      <c r="AJ501" s="5">
        <v>46.372722245461972</v>
      </c>
      <c r="AK501" s="5">
        <v>44.891603649326775</v>
      </c>
      <c r="AL501" s="5">
        <v>50.359094587985673</v>
      </c>
      <c r="AM501" s="13">
        <f t="shared" ref="AM501" si="1842">J497</f>
        <v>36644814.5</v>
      </c>
      <c r="AN501" s="13">
        <f t="shared" ref="AN501" si="1843">K497</f>
        <v>34988811.959999993</v>
      </c>
      <c r="AO501" s="13">
        <f t="shared" ref="AO501" si="1844">L497</f>
        <v>32617797.120000005</v>
      </c>
      <c r="AP501" s="13">
        <f t="shared" ref="AP501" si="1845">M497</f>
        <v>31247883.930000003</v>
      </c>
      <c r="AQ501" s="13">
        <f t="shared" ref="AQ501" si="1846">N497</f>
        <v>39329077.069999993</v>
      </c>
      <c r="AR501" s="13">
        <f t="shared" ref="AR501" si="1847">J498</f>
        <v>35213840.929999992</v>
      </c>
      <c r="AS501" s="13">
        <f t="shared" ref="AS501" si="1848">K498</f>
        <v>34334757.569999941</v>
      </c>
      <c r="AT501" s="13">
        <f t="shared" ref="AT501" si="1849">L498</f>
        <v>30474420.200000014</v>
      </c>
      <c r="AU501" s="13">
        <f t="shared" ref="AU501" si="1850">M498</f>
        <v>32314571.409999982</v>
      </c>
      <c r="AV501" s="13">
        <f t="shared" ref="AV501" si="1851">N498</f>
        <v>37821376.190000035</v>
      </c>
      <c r="AW501" s="13">
        <f t="shared" ref="AW501" si="1852">J500</f>
        <v>14377084.329999994</v>
      </c>
      <c r="AX501" s="13">
        <f t="shared" ref="AX501" si="1853">K500</f>
        <v>15808057.900000002</v>
      </c>
      <c r="AY501" s="13">
        <f t="shared" ref="AY501" si="1854">L500</f>
        <v>16462112.290000003</v>
      </c>
      <c r="AZ501" s="13">
        <f t="shared" ref="AZ501" si="1855">M500</f>
        <v>18605489.209999993</v>
      </c>
      <c r="BA501" s="13">
        <f t="shared" ref="BA501" si="1856">N500</f>
        <v>17538801.730000004</v>
      </c>
      <c r="BB501" s="13">
        <f t="shared" ref="BB501" si="1857">J501</f>
        <v>15808057.900000002</v>
      </c>
      <c r="BC501" s="13">
        <f t="shared" ref="BC501" si="1858">K501</f>
        <v>16462112.290000003</v>
      </c>
      <c r="BD501" s="13">
        <f t="shared" ref="BD501" si="1859">L501</f>
        <v>18605489.209999993</v>
      </c>
      <c r="BE501" s="13">
        <f t="shared" ref="BE501" si="1860">M501</f>
        <v>17538801.730000004</v>
      </c>
      <c r="BF501" s="13">
        <f t="shared" ref="BF501" si="1861">N501</f>
        <v>19046502.610000011</v>
      </c>
      <c r="BG501" s="13">
        <f t="shared" ref="BG501" si="1862">AM501-AR501</f>
        <v>1430973.5700000077</v>
      </c>
      <c r="BH501" s="13">
        <f t="shared" ref="BH501" si="1863">AN501-AS501</f>
        <v>654054.39000005275</v>
      </c>
      <c r="BI501" s="13">
        <f t="shared" ref="BI501" si="1864">AO501-AT501</f>
        <v>2143376.9199999906</v>
      </c>
      <c r="BJ501" s="13">
        <f t="shared" ref="BJ501" si="1865">AP501-AU501</f>
        <v>-1066687.4799999781</v>
      </c>
      <c r="BK501" s="13">
        <f t="shared" ref="BK501" si="1866">AQ501-AV501</f>
        <v>1507700.879999958</v>
      </c>
    </row>
    <row r="502" spans="1:63" x14ac:dyDescent="0.2">
      <c r="A502" s="15">
        <v>547</v>
      </c>
      <c r="B502" s="15">
        <v>4</v>
      </c>
      <c r="C502" s="15">
        <v>2</v>
      </c>
      <c r="D502" s="15">
        <v>9</v>
      </c>
      <c r="E502" s="15" t="s">
        <v>93</v>
      </c>
      <c r="F502" s="2" t="s">
        <v>104</v>
      </c>
      <c r="G502" s="2" t="s">
        <v>12</v>
      </c>
      <c r="H502" s="2" t="s">
        <v>12</v>
      </c>
      <c r="J502" s="4"/>
      <c r="K502" s="4"/>
      <c r="L502" s="11">
        <v>0</v>
      </c>
      <c r="M502" s="4"/>
      <c r="N502" s="4"/>
      <c r="P502" s="13">
        <v>0</v>
      </c>
      <c r="Q502" s="5"/>
    </row>
    <row r="503" spans="1:63" x14ac:dyDescent="0.2">
      <c r="A503" s="15">
        <v>548</v>
      </c>
      <c r="B503" s="15">
        <v>4</v>
      </c>
      <c r="C503" s="15">
        <v>2</v>
      </c>
      <c r="D503" s="15">
        <v>9</v>
      </c>
      <c r="E503" s="15" t="s">
        <v>93</v>
      </c>
      <c r="F503" s="2" t="s">
        <v>104</v>
      </c>
      <c r="G503" s="2" t="s">
        <v>12</v>
      </c>
      <c r="I503" s="2" t="s">
        <v>0</v>
      </c>
      <c r="J503" s="4">
        <v>4682016.1099999994</v>
      </c>
      <c r="K503" s="4">
        <v>4001293.08</v>
      </c>
      <c r="L503" s="4">
        <v>3702848.8400000003</v>
      </c>
      <c r="M503" s="4">
        <v>5712013.3900000006</v>
      </c>
      <c r="N503" s="4">
        <v>9418386.9399999995</v>
      </c>
      <c r="P503" s="13">
        <v>4736370.83</v>
      </c>
      <c r="Q503" s="5">
        <v>101.16092552274453</v>
      </c>
    </row>
    <row r="504" spans="1:63" x14ac:dyDescent="0.2">
      <c r="A504" s="15">
        <v>549</v>
      </c>
      <c r="B504" s="15">
        <v>4</v>
      </c>
      <c r="C504" s="15">
        <v>2</v>
      </c>
      <c r="D504" s="15">
        <v>9</v>
      </c>
      <c r="E504" s="15" t="s">
        <v>93</v>
      </c>
      <c r="F504" s="2" t="s">
        <v>104</v>
      </c>
      <c r="G504" s="2" t="s">
        <v>12</v>
      </c>
      <c r="I504" s="6" t="s">
        <v>98</v>
      </c>
      <c r="J504" s="7">
        <v>5422438.4199999999</v>
      </c>
      <c r="K504" s="7">
        <v>4365357.6799999988</v>
      </c>
      <c r="L504" s="7">
        <v>3677549.5400000005</v>
      </c>
      <c r="M504" s="7">
        <v>5456614.4300000006</v>
      </c>
      <c r="N504" s="7">
        <v>9015637.5000000037</v>
      </c>
      <c r="P504" s="13">
        <v>3593199.0800000038</v>
      </c>
      <c r="Q504" s="5">
        <v>66.265373650845504</v>
      </c>
    </row>
    <row r="505" spans="1:63" ht="12" thickBot="1" x14ac:dyDescent="0.25">
      <c r="A505" s="15">
        <v>550</v>
      </c>
      <c r="B505" s="15">
        <v>4</v>
      </c>
      <c r="C505" s="15">
        <v>2</v>
      </c>
      <c r="D505" s="15">
        <v>9</v>
      </c>
      <c r="E505" s="15" t="s">
        <v>93</v>
      </c>
      <c r="F505" s="2" t="s">
        <v>104</v>
      </c>
      <c r="G505" s="2" t="s">
        <v>12</v>
      </c>
      <c r="I505" s="8" t="s">
        <v>99</v>
      </c>
      <c r="J505" s="9">
        <v>-740422.31000000052</v>
      </c>
      <c r="K505" s="9">
        <v>-364064.5999999987</v>
      </c>
      <c r="L505" s="9">
        <v>25299.299999999814</v>
      </c>
      <c r="M505" s="9">
        <v>255398.95999999996</v>
      </c>
      <c r="N505" s="9">
        <v>402749.43999999575</v>
      </c>
      <c r="P505" s="13">
        <v>1143171.7499999963</v>
      </c>
      <c r="Q505" s="5">
        <v>-154.39455761401834</v>
      </c>
    </row>
    <row r="506" spans="1:63" x14ac:dyDescent="0.2">
      <c r="A506" s="15">
        <v>551</v>
      </c>
      <c r="B506" s="15">
        <v>4</v>
      </c>
      <c r="C506" s="15">
        <v>2</v>
      </c>
      <c r="D506" s="15">
        <v>9</v>
      </c>
      <c r="E506" s="15" t="s">
        <v>93</v>
      </c>
      <c r="F506" s="2" t="s">
        <v>104</v>
      </c>
      <c r="G506" s="2" t="s">
        <v>12</v>
      </c>
      <c r="I506" s="2" t="s">
        <v>100</v>
      </c>
      <c r="J506" s="4">
        <v>1110736.8700000006</v>
      </c>
      <c r="K506" s="4">
        <v>370314.56</v>
      </c>
      <c r="L506" s="4">
        <v>6249.9600000000046</v>
      </c>
      <c r="M506" s="4">
        <v>31549.259999999995</v>
      </c>
      <c r="N506" s="4">
        <v>286948.21999999997</v>
      </c>
      <c r="P506" s="13">
        <v>-823788.65000000061</v>
      </c>
      <c r="Q506" s="5">
        <v>-74.165958855763932</v>
      </c>
      <c r="R506" s="5">
        <v>20.484084538483348</v>
      </c>
      <c r="S506" s="5">
        <v>3.1827834692776844</v>
      </c>
    </row>
    <row r="507" spans="1:63" x14ac:dyDescent="0.2">
      <c r="A507" s="15">
        <v>552</v>
      </c>
      <c r="B507" s="15">
        <v>4</v>
      </c>
      <c r="C507" s="15">
        <v>2</v>
      </c>
      <c r="D507" s="15">
        <v>9</v>
      </c>
      <c r="E507" s="15" t="s">
        <v>93</v>
      </c>
      <c r="F507" s="2" t="s">
        <v>104</v>
      </c>
      <c r="G507" s="2" t="s">
        <v>12</v>
      </c>
      <c r="I507" s="6" t="s">
        <v>101</v>
      </c>
      <c r="J507" s="7">
        <v>370314.56</v>
      </c>
      <c r="K507" s="7">
        <v>6249.9600000000046</v>
      </c>
      <c r="L507" s="7">
        <v>31549.259999999995</v>
      </c>
      <c r="M507" s="7">
        <v>286948.21999999997</v>
      </c>
      <c r="N507" s="7">
        <v>689697.66000000015</v>
      </c>
      <c r="P507" s="13">
        <v>319383.10000000015</v>
      </c>
      <c r="Q507" s="5">
        <v>86.246433302541533</v>
      </c>
      <c r="R507" s="5">
        <v>6.8292995017544156</v>
      </c>
      <c r="S507" s="5">
        <v>7.650015431521064</v>
      </c>
      <c r="T507" s="2">
        <v>0.6</v>
      </c>
      <c r="U507" s="2">
        <v>0.4</v>
      </c>
      <c r="V507" s="2">
        <v>0.14000000000000001</v>
      </c>
      <c r="W507" s="2">
        <v>0.3</v>
      </c>
      <c r="X507" s="2">
        <v>-0.15999999999999998</v>
      </c>
      <c r="Y507" s="14">
        <v>6.6551034244666532E-2</v>
      </c>
      <c r="Z507" s="14">
        <v>4.4367356163111021E-2</v>
      </c>
      <c r="AA507" s="43">
        <v>4.7363708300000003</v>
      </c>
      <c r="AB507" s="43">
        <v>3.5931990800000038</v>
      </c>
      <c r="AC507" s="43">
        <v>-0.82378865000000057</v>
      </c>
      <c r="AD507" s="43">
        <v>0.31938310000000014</v>
      </c>
      <c r="AE507" s="5">
        <v>101.16092552274453</v>
      </c>
      <c r="AF507" s="5">
        <v>66.265373650845504</v>
      </c>
      <c r="AG507" s="5">
        <v>-74.165958855763932</v>
      </c>
      <c r="AH507" s="5">
        <v>86.246433302541533</v>
      </c>
      <c r="AI507" s="5">
        <v>20.484084538483348</v>
      </c>
      <c r="AJ507" s="5">
        <v>3.1827834692776844</v>
      </c>
      <c r="AK507" s="5">
        <v>6.8292995017544156</v>
      </c>
      <c r="AL507" s="5">
        <v>7.650015431521064</v>
      </c>
      <c r="AM507" s="13">
        <f t="shared" ref="AM507" si="1867">J503</f>
        <v>4682016.1099999994</v>
      </c>
      <c r="AN507" s="13">
        <f t="shared" ref="AN507" si="1868">K503</f>
        <v>4001293.08</v>
      </c>
      <c r="AO507" s="13">
        <f t="shared" ref="AO507" si="1869">L503</f>
        <v>3702848.8400000003</v>
      </c>
      <c r="AP507" s="13">
        <f t="shared" ref="AP507" si="1870">M503</f>
        <v>5712013.3900000006</v>
      </c>
      <c r="AQ507" s="13">
        <f t="shared" ref="AQ507" si="1871">N503</f>
        <v>9418386.9399999995</v>
      </c>
      <c r="AR507" s="13">
        <f t="shared" ref="AR507" si="1872">J504</f>
        <v>5422438.4199999999</v>
      </c>
      <c r="AS507" s="13">
        <f t="shared" ref="AS507" si="1873">K504</f>
        <v>4365357.6799999988</v>
      </c>
      <c r="AT507" s="13">
        <f t="shared" ref="AT507" si="1874">L504</f>
        <v>3677549.5400000005</v>
      </c>
      <c r="AU507" s="13">
        <f t="shared" ref="AU507" si="1875">M504</f>
        <v>5456614.4300000006</v>
      </c>
      <c r="AV507" s="13">
        <f t="shared" ref="AV507" si="1876">N504</f>
        <v>9015637.5000000037</v>
      </c>
      <c r="AW507" s="13">
        <f t="shared" ref="AW507" si="1877">J506</f>
        <v>1110736.8700000006</v>
      </c>
      <c r="AX507" s="13">
        <f t="shared" ref="AX507" si="1878">K506</f>
        <v>370314.56</v>
      </c>
      <c r="AY507" s="13">
        <f t="shared" ref="AY507" si="1879">L506</f>
        <v>6249.9600000000046</v>
      </c>
      <c r="AZ507" s="13">
        <f t="shared" ref="AZ507" si="1880">M506</f>
        <v>31549.259999999995</v>
      </c>
      <c r="BA507" s="13">
        <f t="shared" ref="BA507" si="1881">N506</f>
        <v>286948.21999999997</v>
      </c>
      <c r="BB507" s="13">
        <f t="shared" ref="BB507" si="1882">J507</f>
        <v>370314.56</v>
      </c>
      <c r="BC507" s="13">
        <f t="shared" ref="BC507" si="1883">K507</f>
        <v>6249.9600000000046</v>
      </c>
      <c r="BD507" s="13">
        <f t="shared" ref="BD507" si="1884">L507</f>
        <v>31549.259999999995</v>
      </c>
      <c r="BE507" s="13">
        <f t="shared" ref="BE507" si="1885">M507</f>
        <v>286948.21999999997</v>
      </c>
      <c r="BF507" s="13">
        <f t="shared" ref="BF507" si="1886">N507</f>
        <v>689697.66000000015</v>
      </c>
      <c r="BG507" s="13">
        <f t="shared" ref="BG507" si="1887">AM507-AR507</f>
        <v>-740422.31000000052</v>
      </c>
      <c r="BH507" s="13">
        <f t="shared" ref="BH507" si="1888">AN507-AS507</f>
        <v>-364064.5999999987</v>
      </c>
      <c r="BI507" s="13">
        <f t="shared" ref="BI507" si="1889">AO507-AT507</f>
        <v>25299.299999999814</v>
      </c>
      <c r="BJ507" s="13">
        <f t="shared" ref="BJ507" si="1890">AP507-AU507</f>
        <v>255398.95999999996</v>
      </c>
      <c r="BK507" s="13">
        <f t="shared" ref="BK507" si="1891">AQ507-AV507</f>
        <v>402749.43999999575</v>
      </c>
    </row>
    <row r="508" spans="1:63" x14ac:dyDescent="0.2">
      <c r="A508" s="15">
        <v>553</v>
      </c>
      <c r="B508" s="15">
        <v>4</v>
      </c>
      <c r="C508" s="15">
        <v>2</v>
      </c>
      <c r="D508" s="15">
        <v>10</v>
      </c>
      <c r="E508" s="15" t="s">
        <v>93</v>
      </c>
      <c r="F508" s="2" t="s">
        <v>104</v>
      </c>
      <c r="G508" s="2" t="s">
        <v>20</v>
      </c>
      <c r="H508" s="2" t="s">
        <v>20</v>
      </c>
      <c r="J508" s="4"/>
      <c r="K508" s="4"/>
      <c r="L508" s="11">
        <v>-1.7462298274040222E-10</v>
      </c>
      <c r="M508" s="4"/>
      <c r="N508" s="4"/>
      <c r="P508" s="13">
        <v>0</v>
      </c>
      <c r="Q508" s="5"/>
    </row>
    <row r="509" spans="1:63" x14ac:dyDescent="0.2">
      <c r="A509" s="15">
        <v>554</v>
      </c>
      <c r="B509" s="15">
        <v>4</v>
      </c>
      <c r="C509" s="15">
        <v>2</v>
      </c>
      <c r="D509" s="15">
        <v>10</v>
      </c>
      <c r="E509" s="15" t="s">
        <v>93</v>
      </c>
      <c r="F509" s="2" t="s">
        <v>104</v>
      </c>
      <c r="G509" s="2" t="s">
        <v>20</v>
      </c>
      <c r="I509" s="2" t="s">
        <v>0</v>
      </c>
      <c r="J509" s="4">
        <v>4193184.15</v>
      </c>
      <c r="K509" s="4">
        <v>4079877.9</v>
      </c>
      <c r="L509" s="4">
        <v>5386847.1499999994</v>
      </c>
      <c r="M509" s="4">
        <v>5882292.1799999997</v>
      </c>
      <c r="N509" s="4">
        <v>5752796.4000000004</v>
      </c>
      <c r="P509" s="13">
        <v>1559612.2500000005</v>
      </c>
      <c r="Q509" s="5">
        <v>37.193984194564898</v>
      </c>
    </row>
    <row r="510" spans="1:63" x14ac:dyDescent="0.2">
      <c r="A510" s="15">
        <v>555</v>
      </c>
      <c r="B510" s="15">
        <v>4</v>
      </c>
      <c r="C510" s="15">
        <v>2</v>
      </c>
      <c r="D510" s="15">
        <v>10</v>
      </c>
      <c r="E510" s="15" t="s">
        <v>93</v>
      </c>
      <c r="F510" s="2" t="s">
        <v>104</v>
      </c>
      <c r="G510" s="2" t="s">
        <v>20</v>
      </c>
      <c r="I510" s="6" t="s">
        <v>98</v>
      </c>
      <c r="J510" s="7">
        <v>4148334.4600000004</v>
      </c>
      <c r="K510" s="7">
        <v>4743066.3800000027</v>
      </c>
      <c r="L510" s="7">
        <v>5228018.6000000006</v>
      </c>
      <c r="M510" s="7">
        <v>6130303.9999999991</v>
      </c>
      <c r="N510" s="7">
        <v>7012553.3399999999</v>
      </c>
      <c r="P510" s="13">
        <v>2864218.8799999994</v>
      </c>
      <c r="Q510" s="5">
        <v>69.04503259363517</v>
      </c>
    </row>
    <row r="511" spans="1:63" ht="12" thickBot="1" x14ac:dyDescent="0.25">
      <c r="A511" s="15">
        <v>556</v>
      </c>
      <c r="B511" s="15">
        <v>4</v>
      </c>
      <c r="C511" s="15">
        <v>2</v>
      </c>
      <c r="D511" s="15">
        <v>10</v>
      </c>
      <c r="E511" s="15" t="s">
        <v>93</v>
      </c>
      <c r="F511" s="2" t="s">
        <v>104</v>
      </c>
      <c r="G511" s="2" t="s">
        <v>20</v>
      </c>
      <c r="I511" s="8" t="s">
        <v>99</v>
      </c>
      <c r="J511" s="9">
        <v>44849.689999999478</v>
      </c>
      <c r="K511" s="9">
        <v>-663188.48000000278</v>
      </c>
      <c r="L511" s="9">
        <v>158828.54999999888</v>
      </c>
      <c r="M511" s="9">
        <v>-248011.81999999937</v>
      </c>
      <c r="N511" s="9">
        <v>-1259756.9399999995</v>
      </c>
      <c r="P511" s="13">
        <v>-1304606.629999999</v>
      </c>
      <c r="Q511" s="5">
        <v>-2908.8420232113403</v>
      </c>
    </row>
    <row r="512" spans="1:63" x14ac:dyDescent="0.2">
      <c r="A512" s="15">
        <v>557</v>
      </c>
      <c r="B512" s="15">
        <v>4</v>
      </c>
      <c r="C512" s="15">
        <v>2</v>
      </c>
      <c r="D512" s="15">
        <v>10</v>
      </c>
      <c r="E512" s="15" t="s">
        <v>93</v>
      </c>
      <c r="F512" s="2" t="s">
        <v>104</v>
      </c>
      <c r="G512" s="2" t="s">
        <v>20</v>
      </c>
      <c r="I512" s="2" t="s">
        <v>100</v>
      </c>
      <c r="J512" s="4">
        <v>1267974</v>
      </c>
      <c r="K512" s="4">
        <v>1312823.6899999995</v>
      </c>
      <c r="L512" s="4">
        <v>649635.2099999967</v>
      </c>
      <c r="M512" s="4">
        <v>808463.75999999559</v>
      </c>
      <c r="N512" s="4">
        <v>560451.93999999622</v>
      </c>
      <c r="P512" s="13">
        <v>-707522.06000000378</v>
      </c>
      <c r="Q512" s="5">
        <v>-55.799413868108005</v>
      </c>
      <c r="R512" s="5">
        <v>30.565857508027449</v>
      </c>
      <c r="S512" s="5">
        <v>7.9921237362024291</v>
      </c>
    </row>
    <row r="513" spans="1:63" x14ac:dyDescent="0.2">
      <c r="A513" s="15">
        <v>558</v>
      </c>
      <c r="B513" s="15">
        <v>4</v>
      </c>
      <c r="C513" s="15">
        <v>2</v>
      </c>
      <c r="D513" s="15">
        <v>10</v>
      </c>
      <c r="E513" s="15" t="s">
        <v>93</v>
      </c>
      <c r="F513" s="2" t="s">
        <v>104</v>
      </c>
      <c r="G513" s="2" t="s">
        <v>20</v>
      </c>
      <c r="I513" s="6" t="s">
        <v>101</v>
      </c>
      <c r="J513" s="7">
        <v>1312823.6899999995</v>
      </c>
      <c r="K513" s="7">
        <v>649635.2099999967</v>
      </c>
      <c r="L513" s="7">
        <v>808463.75999999559</v>
      </c>
      <c r="M513" s="7">
        <v>560451.93999999622</v>
      </c>
      <c r="N513" s="7">
        <v>-699304.66999999993</v>
      </c>
      <c r="P513" s="13">
        <v>-2012128.3599999994</v>
      </c>
      <c r="Q513" s="5">
        <v>-153.26721899724402</v>
      </c>
      <c r="R513" s="5">
        <v>31.647006832713277</v>
      </c>
      <c r="S513" s="5">
        <v>-9.9721832561490356</v>
      </c>
      <c r="Y513" s="14">
        <v>0</v>
      </c>
      <c r="Z513" s="14">
        <v>0</v>
      </c>
      <c r="AA513" s="43">
        <v>1.5596122500000005</v>
      </c>
      <c r="AB513" s="43">
        <v>2.8642188799999992</v>
      </c>
      <c r="AC513" s="43">
        <v>-0.70752206000000373</v>
      </c>
      <c r="AD513" s="43">
        <v>-2.0121283599999993</v>
      </c>
      <c r="AE513" s="5">
        <v>37.193984194564898</v>
      </c>
      <c r="AF513" s="5">
        <v>69.04503259363517</v>
      </c>
      <c r="AG513" s="5">
        <v>-55.799413868108005</v>
      </c>
      <c r="AH513" s="5">
        <v>-153.26721899724402</v>
      </c>
      <c r="AI513" s="5">
        <v>30.565857508027449</v>
      </c>
      <c r="AJ513" s="5">
        <v>7.9921237362024291</v>
      </c>
      <c r="AK513" s="5">
        <v>31.647006832713277</v>
      </c>
      <c r="AL513" s="5">
        <v>-9.9721832561490356</v>
      </c>
      <c r="AM513" s="13">
        <f t="shared" ref="AM513" si="1892">J509</f>
        <v>4193184.15</v>
      </c>
      <c r="AN513" s="13">
        <f t="shared" ref="AN513" si="1893">K509</f>
        <v>4079877.9</v>
      </c>
      <c r="AO513" s="13">
        <f t="shared" ref="AO513" si="1894">L509</f>
        <v>5386847.1499999994</v>
      </c>
      <c r="AP513" s="13">
        <f t="shared" ref="AP513" si="1895">M509</f>
        <v>5882292.1799999997</v>
      </c>
      <c r="AQ513" s="13">
        <f t="shared" ref="AQ513" si="1896">N509</f>
        <v>5752796.4000000004</v>
      </c>
      <c r="AR513" s="13">
        <f t="shared" ref="AR513" si="1897">J510</f>
        <v>4148334.4600000004</v>
      </c>
      <c r="AS513" s="13">
        <f t="shared" ref="AS513" si="1898">K510</f>
        <v>4743066.3800000027</v>
      </c>
      <c r="AT513" s="13">
        <f t="shared" ref="AT513" si="1899">L510</f>
        <v>5228018.6000000006</v>
      </c>
      <c r="AU513" s="13">
        <f t="shared" ref="AU513" si="1900">M510</f>
        <v>6130303.9999999991</v>
      </c>
      <c r="AV513" s="13">
        <f t="shared" ref="AV513" si="1901">N510</f>
        <v>7012553.3399999999</v>
      </c>
      <c r="AW513" s="13">
        <f t="shared" ref="AW513" si="1902">J512</f>
        <v>1267974</v>
      </c>
      <c r="AX513" s="13">
        <f t="shared" ref="AX513" si="1903">K512</f>
        <v>1312823.6899999995</v>
      </c>
      <c r="AY513" s="13">
        <f t="shared" ref="AY513" si="1904">L512</f>
        <v>649635.2099999967</v>
      </c>
      <c r="AZ513" s="13">
        <f t="shared" ref="AZ513" si="1905">M512</f>
        <v>808463.75999999559</v>
      </c>
      <c r="BA513" s="13">
        <f t="shared" ref="BA513" si="1906">N512</f>
        <v>560451.93999999622</v>
      </c>
      <c r="BB513" s="13">
        <f t="shared" ref="BB513" si="1907">J513</f>
        <v>1312823.6899999995</v>
      </c>
      <c r="BC513" s="13">
        <f t="shared" ref="BC513" si="1908">K513</f>
        <v>649635.2099999967</v>
      </c>
      <c r="BD513" s="13">
        <f t="shared" ref="BD513" si="1909">L513</f>
        <v>808463.75999999559</v>
      </c>
      <c r="BE513" s="13">
        <f t="shared" ref="BE513" si="1910">M513</f>
        <v>560451.93999999622</v>
      </c>
      <c r="BF513" s="13">
        <f t="shared" ref="BF513" si="1911">N513</f>
        <v>-699304.66999999993</v>
      </c>
      <c r="BG513" s="13">
        <f t="shared" ref="BG513" si="1912">AM513-AR513</f>
        <v>44849.689999999478</v>
      </c>
      <c r="BH513" s="13">
        <f t="shared" ref="BH513" si="1913">AN513-AS513</f>
        <v>-663188.48000000278</v>
      </c>
      <c r="BI513" s="13">
        <f t="shared" ref="BI513" si="1914">AO513-AT513</f>
        <v>158828.54999999888</v>
      </c>
      <c r="BJ513" s="13">
        <f t="shared" ref="BJ513" si="1915">AP513-AU513</f>
        <v>-248011.81999999937</v>
      </c>
      <c r="BK513" s="13">
        <f t="shared" ref="BK513" si="1916">AQ513-AV513</f>
        <v>-1259756.9399999995</v>
      </c>
    </row>
    <row r="514" spans="1:63" x14ac:dyDescent="0.2">
      <c r="A514" s="15">
        <v>559</v>
      </c>
      <c r="B514" s="15">
        <v>4</v>
      </c>
      <c r="C514" s="15">
        <v>2</v>
      </c>
      <c r="D514" s="15">
        <v>11</v>
      </c>
      <c r="E514" s="15" t="s">
        <v>93</v>
      </c>
      <c r="F514" s="2" t="s">
        <v>104</v>
      </c>
      <c r="G514" s="2" t="s">
        <v>22</v>
      </c>
      <c r="H514" s="2" t="s">
        <v>22</v>
      </c>
      <c r="J514" s="4"/>
      <c r="K514" s="4"/>
      <c r="L514" s="11">
        <v>0</v>
      </c>
      <c r="M514" s="4"/>
      <c r="N514" s="4"/>
      <c r="O514" s="13"/>
      <c r="P514" s="13">
        <v>0</v>
      </c>
      <c r="Q514" s="5"/>
    </row>
    <row r="515" spans="1:63" x14ac:dyDescent="0.2">
      <c r="A515" s="15">
        <v>560</v>
      </c>
      <c r="B515" s="15">
        <v>4</v>
      </c>
      <c r="C515" s="15">
        <v>2</v>
      </c>
      <c r="D515" s="15">
        <v>11</v>
      </c>
      <c r="E515" s="15" t="s">
        <v>93</v>
      </c>
      <c r="F515" s="2" t="s">
        <v>104</v>
      </c>
      <c r="G515" s="2" t="s">
        <v>22</v>
      </c>
      <c r="I515" s="2" t="s">
        <v>0</v>
      </c>
      <c r="J515" s="4">
        <v>18614417.449999999</v>
      </c>
      <c r="K515" s="4">
        <v>18894253.479999997</v>
      </c>
      <c r="L515" s="4">
        <v>19211560.079999998</v>
      </c>
      <c r="M515" s="4">
        <v>18899975.609999999</v>
      </c>
      <c r="N515" s="4">
        <v>19723871.75</v>
      </c>
      <c r="P515" s="13">
        <v>1109454.3000000007</v>
      </c>
      <c r="Q515" s="5">
        <v>5.9601881336340146</v>
      </c>
    </row>
    <row r="516" spans="1:63" x14ac:dyDescent="0.2">
      <c r="A516" s="15">
        <v>561</v>
      </c>
      <c r="B516" s="15">
        <v>4</v>
      </c>
      <c r="C516" s="15">
        <v>2</v>
      </c>
      <c r="D516" s="15">
        <v>11</v>
      </c>
      <c r="E516" s="15" t="s">
        <v>93</v>
      </c>
      <c r="F516" s="2" t="s">
        <v>104</v>
      </c>
      <c r="G516" s="2" t="s">
        <v>22</v>
      </c>
      <c r="I516" s="6" t="s">
        <v>98</v>
      </c>
      <c r="J516" s="7">
        <v>19547074.590000015</v>
      </c>
      <c r="K516" s="7">
        <v>20933254.529999997</v>
      </c>
      <c r="L516" s="7">
        <v>19656996.420000009</v>
      </c>
      <c r="M516" s="7">
        <v>22358521.879999984</v>
      </c>
      <c r="N516" s="7">
        <v>25106575.720000006</v>
      </c>
      <c r="P516" s="13">
        <v>5559501.1299999915</v>
      </c>
      <c r="Q516" s="5">
        <v>28.441601859155675</v>
      </c>
    </row>
    <row r="517" spans="1:63" ht="12" thickBot="1" x14ac:dyDescent="0.25">
      <c r="A517" s="15">
        <v>562</v>
      </c>
      <c r="B517" s="15">
        <v>4</v>
      </c>
      <c r="C517" s="15">
        <v>2</v>
      </c>
      <c r="D517" s="15">
        <v>11</v>
      </c>
      <c r="E517" s="15" t="s">
        <v>93</v>
      </c>
      <c r="F517" s="2" t="s">
        <v>104</v>
      </c>
      <c r="G517" s="2" t="s">
        <v>22</v>
      </c>
      <c r="I517" s="8" t="s">
        <v>99</v>
      </c>
      <c r="J517" s="9">
        <v>-932657.1400000155</v>
      </c>
      <c r="K517" s="9">
        <v>-2039001.0500000007</v>
      </c>
      <c r="L517" s="9">
        <v>-445436.34000001103</v>
      </c>
      <c r="M517" s="9">
        <v>-3458546.2699999847</v>
      </c>
      <c r="N517" s="9">
        <v>-5382703.9700000063</v>
      </c>
      <c r="P517" s="13">
        <v>-4450046.8299999908</v>
      </c>
      <c r="Q517" s="5">
        <v>477.13641370932055</v>
      </c>
    </row>
    <row r="518" spans="1:63" x14ac:dyDescent="0.2">
      <c r="A518" s="15">
        <v>563</v>
      </c>
      <c r="B518" s="15">
        <v>4</v>
      </c>
      <c r="C518" s="15">
        <v>2</v>
      </c>
      <c r="D518" s="15">
        <v>11</v>
      </c>
      <c r="E518" s="15" t="s">
        <v>93</v>
      </c>
      <c r="F518" s="2" t="s">
        <v>104</v>
      </c>
      <c r="G518" s="2" t="s">
        <v>22</v>
      </c>
      <c r="I518" s="2" t="s">
        <v>100</v>
      </c>
      <c r="J518" s="4">
        <v>422070.62000001559</v>
      </c>
      <c r="K518" s="4">
        <v>-510586.5199999999</v>
      </c>
      <c r="L518" s="4">
        <v>-2549587.5699999998</v>
      </c>
      <c r="M518" s="4">
        <v>-2995023.91</v>
      </c>
      <c r="N518" s="4">
        <v>-6453570.1800000006</v>
      </c>
      <c r="P518" s="13">
        <v>-6875640.8000000166</v>
      </c>
      <c r="Q518" s="5">
        <v>-1629.0261568075416</v>
      </c>
      <c r="R518" s="5">
        <v>2.1592521072996798</v>
      </c>
      <c r="S518" s="5">
        <v>-25.704700840023591</v>
      </c>
    </row>
    <row r="519" spans="1:63" x14ac:dyDescent="0.2">
      <c r="A519" s="15">
        <v>564</v>
      </c>
      <c r="B519" s="15">
        <v>4</v>
      </c>
      <c r="C519" s="15">
        <v>2</v>
      </c>
      <c r="D519" s="15">
        <v>11</v>
      </c>
      <c r="E519" s="15" t="s">
        <v>93</v>
      </c>
      <c r="F519" s="2" t="s">
        <v>104</v>
      </c>
      <c r="G519" s="2" t="s">
        <v>22</v>
      </c>
      <c r="I519" s="6" t="s">
        <v>101</v>
      </c>
      <c r="J519" s="7">
        <v>-510586.5199999999</v>
      </c>
      <c r="K519" s="7">
        <v>-2549587.5699999998</v>
      </c>
      <c r="L519" s="7">
        <v>-2995023.91</v>
      </c>
      <c r="M519" s="7">
        <v>-6453570.1800000006</v>
      </c>
      <c r="N519" s="7">
        <v>-11836274.150000002</v>
      </c>
      <c r="P519" s="13">
        <v>-11325687.630000003</v>
      </c>
      <c r="Q519" s="5">
        <v>2218.1720798269416</v>
      </c>
      <c r="R519" s="5">
        <v>-2.6120866201697934</v>
      </c>
      <c r="S519" s="5">
        <v>-47.144119859289198</v>
      </c>
      <c r="T519" s="2">
        <v>5.2</v>
      </c>
      <c r="U519" s="2">
        <v>9.1</v>
      </c>
      <c r="V519" s="2">
        <v>1.28</v>
      </c>
      <c r="W519" s="2">
        <v>7.74</v>
      </c>
      <c r="X519" s="2">
        <v>-6.46</v>
      </c>
      <c r="Y519" s="14">
        <v>0.20711705403368319</v>
      </c>
      <c r="Z519" s="14">
        <v>0.36245484455894555</v>
      </c>
      <c r="AA519" s="43">
        <v>1.1094543000000008</v>
      </c>
      <c r="AB519" s="43">
        <v>5.5595011299999912</v>
      </c>
      <c r="AC519" s="43">
        <v>-6.8756408000000162</v>
      </c>
      <c r="AD519" s="43">
        <v>-11.325687630000003</v>
      </c>
      <c r="AE519" s="5">
        <v>5.9601881336340146</v>
      </c>
      <c r="AF519" s="5">
        <v>28.441601859155675</v>
      </c>
      <c r="AG519" s="5">
        <v>-1629.0261568075416</v>
      </c>
      <c r="AH519" s="5">
        <v>2218.1720798269416</v>
      </c>
      <c r="AI519" s="5">
        <v>2.1592521072996798</v>
      </c>
      <c r="AJ519" s="5">
        <v>-25.704700840023591</v>
      </c>
      <c r="AK519" s="5">
        <v>-2.6120866201697934</v>
      </c>
      <c r="AL519" s="5">
        <v>-47.144119859289198</v>
      </c>
      <c r="AM519" s="13">
        <f t="shared" ref="AM519" si="1917">J515</f>
        <v>18614417.449999999</v>
      </c>
      <c r="AN519" s="13">
        <f t="shared" ref="AN519" si="1918">K515</f>
        <v>18894253.479999997</v>
      </c>
      <c r="AO519" s="13">
        <f t="shared" ref="AO519" si="1919">L515</f>
        <v>19211560.079999998</v>
      </c>
      <c r="AP519" s="13">
        <f t="shared" ref="AP519" si="1920">M515</f>
        <v>18899975.609999999</v>
      </c>
      <c r="AQ519" s="13">
        <f t="shared" ref="AQ519" si="1921">N515</f>
        <v>19723871.75</v>
      </c>
      <c r="AR519" s="13">
        <f t="shared" ref="AR519" si="1922">J516</f>
        <v>19547074.590000015</v>
      </c>
      <c r="AS519" s="13">
        <f t="shared" ref="AS519" si="1923">K516</f>
        <v>20933254.529999997</v>
      </c>
      <c r="AT519" s="13">
        <f t="shared" ref="AT519" si="1924">L516</f>
        <v>19656996.420000009</v>
      </c>
      <c r="AU519" s="13">
        <f t="shared" ref="AU519" si="1925">M516</f>
        <v>22358521.879999984</v>
      </c>
      <c r="AV519" s="13">
        <f t="shared" ref="AV519" si="1926">N516</f>
        <v>25106575.720000006</v>
      </c>
      <c r="AW519" s="13">
        <f t="shared" ref="AW519" si="1927">J518</f>
        <v>422070.62000001559</v>
      </c>
      <c r="AX519" s="13">
        <f t="shared" ref="AX519" si="1928">K518</f>
        <v>-510586.5199999999</v>
      </c>
      <c r="AY519" s="13">
        <f t="shared" ref="AY519" si="1929">L518</f>
        <v>-2549587.5699999998</v>
      </c>
      <c r="AZ519" s="13">
        <f t="shared" ref="AZ519" si="1930">M518</f>
        <v>-2995023.91</v>
      </c>
      <c r="BA519" s="13">
        <f t="shared" ref="BA519" si="1931">N518</f>
        <v>-6453570.1800000006</v>
      </c>
      <c r="BB519" s="13">
        <f t="shared" ref="BB519" si="1932">J519</f>
        <v>-510586.5199999999</v>
      </c>
      <c r="BC519" s="13">
        <f t="shared" ref="BC519" si="1933">K519</f>
        <v>-2549587.5699999998</v>
      </c>
      <c r="BD519" s="13">
        <f t="shared" ref="BD519" si="1934">L519</f>
        <v>-2995023.91</v>
      </c>
      <c r="BE519" s="13">
        <f t="shared" ref="BE519" si="1935">M519</f>
        <v>-6453570.1800000006</v>
      </c>
      <c r="BF519" s="13">
        <f t="shared" ref="BF519" si="1936">N519</f>
        <v>-11836274.150000002</v>
      </c>
      <c r="BG519" s="13">
        <f t="shared" ref="BG519" si="1937">AM519-AR519</f>
        <v>-932657.1400000155</v>
      </c>
      <c r="BH519" s="13">
        <f t="shared" ref="BH519" si="1938">AN519-AS519</f>
        <v>-2039001.0500000007</v>
      </c>
      <c r="BI519" s="13">
        <f t="shared" ref="BI519" si="1939">AO519-AT519</f>
        <v>-445436.34000001103</v>
      </c>
      <c r="BJ519" s="13">
        <f t="shared" ref="BJ519" si="1940">AP519-AU519</f>
        <v>-3458546.2699999847</v>
      </c>
      <c r="BK519" s="13">
        <f t="shared" ref="BK519" si="1941">AQ519-AV519</f>
        <v>-5382703.9700000063</v>
      </c>
    </row>
    <row r="520" spans="1:63" x14ac:dyDescent="0.2">
      <c r="A520" s="15">
        <v>565</v>
      </c>
      <c r="B520" s="15">
        <v>4</v>
      </c>
      <c r="C520" s="15">
        <v>2</v>
      </c>
      <c r="D520" s="15">
        <v>12</v>
      </c>
      <c r="E520" s="15" t="s">
        <v>93</v>
      </c>
      <c r="F520" s="2" t="s">
        <v>104</v>
      </c>
      <c r="G520" s="2" t="s">
        <v>24</v>
      </c>
      <c r="H520" s="2" t="s">
        <v>24</v>
      </c>
      <c r="J520" s="4"/>
      <c r="K520" s="4"/>
      <c r="L520" s="11"/>
      <c r="M520" s="4"/>
      <c r="N520" s="4"/>
      <c r="P520" s="13">
        <v>0</v>
      </c>
      <c r="Q520" s="5"/>
    </row>
    <row r="521" spans="1:63" x14ac:dyDescent="0.2">
      <c r="A521" s="15">
        <v>566</v>
      </c>
      <c r="B521" s="15">
        <v>4</v>
      </c>
      <c r="C521" s="15">
        <v>2</v>
      </c>
      <c r="D521" s="15">
        <v>12</v>
      </c>
      <c r="E521" s="15" t="s">
        <v>93</v>
      </c>
      <c r="F521" s="2" t="s">
        <v>104</v>
      </c>
      <c r="G521" s="2" t="s">
        <v>24</v>
      </c>
      <c r="I521" s="2" t="s">
        <v>0</v>
      </c>
      <c r="J521" s="4">
        <v>11008953.359999999</v>
      </c>
      <c r="K521" s="4">
        <v>11372705.149999997</v>
      </c>
      <c r="L521" s="4">
        <v>11925255.76</v>
      </c>
      <c r="M521" s="4">
        <v>12214958.810000002</v>
      </c>
      <c r="N521" s="4">
        <v>16838338.34</v>
      </c>
      <c r="P521" s="13">
        <v>5829384.9800000004</v>
      </c>
      <c r="Q521" s="5">
        <v>52.951309623860567</v>
      </c>
    </row>
    <row r="522" spans="1:63" x14ac:dyDescent="0.2">
      <c r="A522" s="15">
        <v>567</v>
      </c>
      <c r="B522" s="15">
        <v>4</v>
      </c>
      <c r="C522" s="15">
        <v>2</v>
      </c>
      <c r="D522" s="15">
        <v>12</v>
      </c>
      <c r="E522" s="15" t="s">
        <v>93</v>
      </c>
      <c r="F522" s="2" t="s">
        <v>104</v>
      </c>
      <c r="G522" s="2" t="s">
        <v>24</v>
      </c>
      <c r="I522" s="6" t="s">
        <v>98</v>
      </c>
      <c r="J522" s="7">
        <v>11503685.930000013</v>
      </c>
      <c r="K522" s="7">
        <v>9999004.3799999915</v>
      </c>
      <c r="L522" s="7">
        <v>9914208.9999999925</v>
      </c>
      <c r="M522" s="7">
        <v>11196867.980000004</v>
      </c>
      <c r="N522" s="7">
        <v>14044165.419999998</v>
      </c>
      <c r="P522" s="13">
        <v>2540479.4899999853</v>
      </c>
      <c r="Q522" s="5">
        <v>22.084047717043177</v>
      </c>
    </row>
    <row r="523" spans="1:63" ht="12" thickBot="1" x14ac:dyDescent="0.25">
      <c r="A523" s="15">
        <v>568</v>
      </c>
      <c r="B523" s="15">
        <v>4</v>
      </c>
      <c r="C523" s="15">
        <v>2</v>
      </c>
      <c r="D523" s="15">
        <v>12</v>
      </c>
      <c r="E523" s="15" t="s">
        <v>93</v>
      </c>
      <c r="F523" s="2" t="s">
        <v>104</v>
      </c>
      <c r="G523" s="2" t="s">
        <v>24</v>
      </c>
      <c r="I523" s="8" t="s">
        <v>99</v>
      </c>
      <c r="J523" s="9">
        <v>-494732.57000001334</v>
      </c>
      <c r="K523" s="9">
        <v>1373700.7700000051</v>
      </c>
      <c r="L523" s="9">
        <v>2011046.7600000072</v>
      </c>
      <c r="M523" s="9">
        <v>1018090.8299999982</v>
      </c>
      <c r="N523" s="9">
        <v>2794172.9200000018</v>
      </c>
      <c r="P523" s="13">
        <v>3288905.4900000151</v>
      </c>
      <c r="Q523" s="5">
        <v>-664.78450974026759</v>
      </c>
    </row>
    <row r="524" spans="1:63" x14ac:dyDescent="0.2">
      <c r="A524" s="15">
        <v>569</v>
      </c>
      <c r="B524" s="15">
        <v>4</v>
      </c>
      <c r="C524" s="15">
        <v>2</v>
      </c>
      <c r="D524" s="15">
        <v>12</v>
      </c>
      <c r="E524" s="15" t="s">
        <v>93</v>
      </c>
      <c r="F524" s="2" t="s">
        <v>104</v>
      </c>
      <c r="G524" s="2" t="s">
        <v>24</v>
      </c>
      <c r="I524" s="2" t="s">
        <v>100</v>
      </c>
      <c r="J524" s="4">
        <v>7848810.9700000146</v>
      </c>
      <c r="K524" s="4">
        <v>7354078.4000000013</v>
      </c>
      <c r="L524" s="4">
        <v>8727779.1700000018</v>
      </c>
      <c r="M524" s="4">
        <v>10738825.930000002</v>
      </c>
      <c r="N524" s="4">
        <v>11756916.76</v>
      </c>
      <c r="P524" s="13">
        <v>3908105.7899999851</v>
      </c>
      <c r="Q524" s="5">
        <v>49.792329117590882</v>
      </c>
      <c r="R524" s="5">
        <v>68.228661819872954</v>
      </c>
      <c r="S524" s="5">
        <v>83.713886930277994</v>
      </c>
    </row>
    <row r="525" spans="1:63" x14ac:dyDescent="0.2">
      <c r="A525" s="15">
        <v>570</v>
      </c>
      <c r="B525" s="15">
        <v>4</v>
      </c>
      <c r="C525" s="15">
        <v>2</v>
      </c>
      <c r="D525" s="15">
        <v>12</v>
      </c>
      <c r="E525" s="15" t="s">
        <v>93</v>
      </c>
      <c r="F525" s="2" t="s">
        <v>104</v>
      </c>
      <c r="G525" s="2" t="s">
        <v>24</v>
      </c>
      <c r="I525" s="6" t="s">
        <v>101</v>
      </c>
      <c r="J525" s="7">
        <v>7354078.4000000013</v>
      </c>
      <c r="K525" s="7">
        <v>8727779.1700000018</v>
      </c>
      <c r="L525" s="7">
        <v>10738825.930000002</v>
      </c>
      <c r="M525" s="7">
        <v>11756916.76</v>
      </c>
      <c r="N525" s="7">
        <v>14551089.68</v>
      </c>
      <c r="P525" s="13">
        <v>7197011.2799999984</v>
      </c>
      <c r="Q525" s="5">
        <v>97.864217493248333</v>
      </c>
      <c r="R525" s="5">
        <v>63.928017895738854</v>
      </c>
      <c r="S525" s="5">
        <v>103.60950077729861</v>
      </c>
      <c r="T525" s="2">
        <v>5.8</v>
      </c>
      <c r="U525" s="2">
        <v>2.1</v>
      </c>
      <c r="V525" s="2">
        <v>1.43</v>
      </c>
      <c r="W525" s="2">
        <v>1.8</v>
      </c>
      <c r="X525" s="2">
        <v>-0.37000000000000011</v>
      </c>
      <c r="Y525" s="14">
        <v>0.41298288837728608</v>
      </c>
      <c r="Z525" s="14">
        <v>0.14952828717108632</v>
      </c>
      <c r="AA525" s="43">
        <v>5.8293849800000004</v>
      </c>
      <c r="AB525" s="43">
        <v>2.5404794899999854</v>
      </c>
      <c r="AC525" s="43">
        <v>3.9081057899999849</v>
      </c>
      <c r="AD525" s="43">
        <v>7.1970112799999981</v>
      </c>
      <c r="AE525" s="5">
        <v>52.951309623860567</v>
      </c>
      <c r="AF525" s="5">
        <v>22.084047717043177</v>
      </c>
      <c r="AG525" s="5">
        <v>49.792329117590882</v>
      </c>
      <c r="AH525" s="5">
        <v>97.864217493248333</v>
      </c>
      <c r="AI525" s="5">
        <v>68.228661819872954</v>
      </c>
      <c r="AJ525" s="5">
        <v>83.713886930277994</v>
      </c>
      <c r="AK525" s="5">
        <v>63.928017895738854</v>
      </c>
      <c r="AL525" s="5">
        <v>103.60950077729861</v>
      </c>
      <c r="AM525" s="13">
        <f t="shared" ref="AM525" si="1942">J521</f>
        <v>11008953.359999999</v>
      </c>
      <c r="AN525" s="13">
        <f t="shared" ref="AN525" si="1943">K521</f>
        <v>11372705.149999997</v>
      </c>
      <c r="AO525" s="13">
        <f t="shared" ref="AO525" si="1944">L521</f>
        <v>11925255.76</v>
      </c>
      <c r="AP525" s="13">
        <f t="shared" ref="AP525" si="1945">M521</f>
        <v>12214958.810000002</v>
      </c>
      <c r="AQ525" s="13">
        <f t="shared" ref="AQ525" si="1946">N521</f>
        <v>16838338.34</v>
      </c>
      <c r="AR525" s="13">
        <f t="shared" ref="AR525" si="1947">J522</f>
        <v>11503685.930000013</v>
      </c>
      <c r="AS525" s="13">
        <f t="shared" ref="AS525" si="1948">K522</f>
        <v>9999004.3799999915</v>
      </c>
      <c r="AT525" s="13">
        <f t="shared" ref="AT525" si="1949">L522</f>
        <v>9914208.9999999925</v>
      </c>
      <c r="AU525" s="13">
        <f t="shared" ref="AU525" si="1950">M522</f>
        <v>11196867.980000004</v>
      </c>
      <c r="AV525" s="13">
        <f t="shared" ref="AV525" si="1951">N522</f>
        <v>14044165.419999998</v>
      </c>
      <c r="AW525" s="13">
        <f t="shared" ref="AW525" si="1952">J524</f>
        <v>7848810.9700000146</v>
      </c>
      <c r="AX525" s="13">
        <f t="shared" ref="AX525" si="1953">K524</f>
        <v>7354078.4000000013</v>
      </c>
      <c r="AY525" s="13">
        <f t="shared" ref="AY525" si="1954">L524</f>
        <v>8727779.1700000018</v>
      </c>
      <c r="AZ525" s="13">
        <f t="shared" ref="AZ525" si="1955">M524</f>
        <v>10738825.930000002</v>
      </c>
      <c r="BA525" s="13">
        <f t="shared" ref="BA525" si="1956">N524</f>
        <v>11756916.76</v>
      </c>
      <c r="BB525" s="13">
        <f t="shared" ref="BB525" si="1957">J525</f>
        <v>7354078.4000000013</v>
      </c>
      <c r="BC525" s="13">
        <f t="shared" ref="BC525" si="1958">K525</f>
        <v>8727779.1700000018</v>
      </c>
      <c r="BD525" s="13">
        <f t="shared" ref="BD525" si="1959">L525</f>
        <v>10738825.930000002</v>
      </c>
      <c r="BE525" s="13">
        <f t="shared" ref="BE525" si="1960">M525</f>
        <v>11756916.76</v>
      </c>
      <c r="BF525" s="13">
        <f t="shared" ref="BF525" si="1961">N525</f>
        <v>14551089.68</v>
      </c>
      <c r="BG525" s="13">
        <f t="shared" ref="BG525" si="1962">AM525-AR525</f>
        <v>-494732.57000001334</v>
      </c>
      <c r="BH525" s="13">
        <f t="shared" ref="BH525" si="1963">AN525-AS525</f>
        <v>1373700.7700000051</v>
      </c>
      <c r="BI525" s="13">
        <f t="shared" ref="BI525" si="1964">AO525-AT525</f>
        <v>2011046.7600000072</v>
      </c>
      <c r="BJ525" s="13">
        <f t="shared" ref="BJ525" si="1965">AP525-AU525</f>
        <v>1018090.8299999982</v>
      </c>
      <c r="BK525" s="13">
        <f t="shared" ref="BK525" si="1966">AQ525-AV525</f>
        <v>2794172.9200000018</v>
      </c>
    </row>
    <row r="526" spans="1:63" x14ac:dyDescent="0.2">
      <c r="A526" s="15">
        <v>571</v>
      </c>
      <c r="B526" s="15">
        <v>4</v>
      </c>
      <c r="C526" s="15">
        <v>2</v>
      </c>
      <c r="D526" s="15">
        <v>13</v>
      </c>
      <c r="E526" s="15" t="s">
        <v>93</v>
      </c>
      <c r="F526" s="2" t="s">
        <v>104</v>
      </c>
      <c r="G526" s="2" t="s">
        <v>10</v>
      </c>
      <c r="H526" s="2" t="s">
        <v>10</v>
      </c>
      <c r="J526" s="4"/>
      <c r="K526" s="4"/>
      <c r="L526" s="11">
        <v>0</v>
      </c>
      <c r="M526" s="4"/>
      <c r="N526" s="4"/>
      <c r="P526" s="13">
        <v>0</v>
      </c>
      <c r="Q526" s="5"/>
    </row>
    <row r="527" spans="1:63" x14ac:dyDescent="0.2">
      <c r="A527" s="15">
        <v>572</v>
      </c>
      <c r="B527" s="15">
        <v>4</v>
      </c>
      <c r="C527" s="15">
        <v>2</v>
      </c>
      <c r="D527" s="15">
        <v>13</v>
      </c>
      <c r="E527" s="15" t="s">
        <v>93</v>
      </c>
      <c r="F527" s="2" t="s">
        <v>104</v>
      </c>
      <c r="G527" s="2" t="s">
        <v>10</v>
      </c>
      <c r="I527" s="2" t="s">
        <v>0</v>
      </c>
      <c r="J527" s="4">
        <v>82479250.469999984</v>
      </c>
      <c r="K527" s="4">
        <v>84523002.930000022</v>
      </c>
      <c r="L527" s="4">
        <v>78224417.49999997</v>
      </c>
      <c r="M527" s="4">
        <v>72824213.079999998</v>
      </c>
      <c r="N527" s="4">
        <v>76901084.280000016</v>
      </c>
      <c r="P527" s="13">
        <v>-5578166.1899999678</v>
      </c>
      <c r="Q527" s="5">
        <v>-6.7631145508880497</v>
      </c>
    </row>
    <row r="528" spans="1:63" x14ac:dyDescent="0.2">
      <c r="A528" s="15">
        <v>573</v>
      </c>
      <c r="B528" s="15">
        <v>4</v>
      </c>
      <c r="C528" s="15">
        <v>2</v>
      </c>
      <c r="D528" s="15">
        <v>13</v>
      </c>
      <c r="E528" s="15" t="s">
        <v>93</v>
      </c>
      <c r="F528" s="2" t="s">
        <v>104</v>
      </c>
      <c r="G528" s="2" t="s">
        <v>10</v>
      </c>
      <c r="I528" s="6" t="s">
        <v>98</v>
      </c>
      <c r="J528" s="7">
        <v>81731890.429999888</v>
      </c>
      <c r="K528" s="7">
        <v>83320291.130000129</v>
      </c>
      <c r="L528" s="7">
        <v>75033832.340000018</v>
      </c>
      <c r="M528" s="7">
        <v>75713996.189999908</v>
      </c>
      <c r="N528" s="7">
        <v>83977780.379999921</v>
      </c>
      <c r="P528" s="13">
        <v>2245889.9500000328</v>
      </c>
      <c r="Q528" s="5">
        <v>2.7478747135104564</v>
      </c>
    </row>
    <row r="529" spans="1:63" ht="12" thickBot="1" x14ac:dyDescent="0.25">
      <c r="A529" s="15">
        <v>574</v>
      </c>
      <c r="B529" s="15">
        <v>4</v>
      </c>
      <c r="C529" s="15">
        <v>2</v>
      </c>
      <c r="D529" s="15">
        <v>13</v>
      </c>
      <c r="E529" s="15" t="s">
        <v>93</v>
      </c>
      <c r="F529" s="2" t="s">
        <v>104</v>
      </c>
      <c r="G529" s="2" t="s">
        <v>10</v>
      </c>
      <c r="I529" s="8" t="s">
        <v>99</v>
      </c>
      <c r="J529" s="9">
        <v>747360.04000009596</v>
      </c>
      <c r="K529" s="9">
        <v>1202711.7999998927</v>
      </c>
      <c r="L529" s="9">
        <v>3190585.1599999517</v>
      </c>
      <c r="M529" s="9">
        <v>-2889783.10999991</v>
      </c>
      <c r="N529" s="9">
        <v>-7076696.0999999046</v>
      </c>
      <c r="P529" s="13">
        <v>-7824056.1400000006</v>
      </c>
      <c r="Q529" s="5">
        <v>-1046.8924910674909</v>
      </c>
    </row>
    <row r="530" spans="1:63" x14ac:dyDescent="0.2">
      <c r="A530" s="15">
        <v>575</v>
      </c>
      <c r="B530" s="15">
        <v>4</v>
      </c>
      <c r="C530" s="15">
        <v>2</v>
      </c>
      <c r="D530" s="15">
        <v>13</v>
      </c>
      <c r="E530" s="15" t="s">
        <v>93</v>
      </c>
      <c r="F530" s="2" t="s">
        <v>104</v>
      </c>
      <c r="G530" s="2" t="s">
        <v>10</v>
      </c>
      <c r="I530" s="2" t="s">
        <v>100</v>
      </c>
      <c r="J530" s="4">
        <v>25817902.129999921</v>
      </c>
      <c r="K530" s="4">
        <v>26565262.170000017</v>
      </c>
      <c r="L530" s="4">
        <v>27767973.970000014</v>
      </c>
      <c r="M530" s="4">
        <v>30958559.130000018</v>
      </c>
      <c r="N530" s="4">
        <v>28068776.020000011</v>
      </c>
      <c r="P530" s="13">
        <v>2250873.89000009</v>
      </c>
      <c r="Q530" s="5">
        <v>8.7182679625414483</v>
      </c>
      <c r="R530" s="5">
        <v>31.588529268281057</v>
      </c>
      <c r="S530" s="5">
        <v>33.424050853676583</v>
      </c>
    </row>
    <row r="531" spans="1:63" x14ac:dyDescent="0.2">
      <c r="A531" s="15">
        <v>576</v>
      </c>
      <c r="B531" s="15">
        <v>4</v>
      </c>
      <c r="C531" s="15">
        <v>2</v>
      </c>
      <c r="D531" s="15">
        <v>13</v>
      </c>
      <c r="E531" s="15" t="s">
        <v>93</v>
      </c>
      <c r="F531" s="2" t="s">
        <v>104</v>
      </c>
      <c r="G531" s="2" t="s">
        <v>10</v>
      </c>
      <c r="I531" s="6" t="s">
        <v>101</v>
      </c>
      <c r="J531" s="7">
        <v>26565262.170000017</v>
      </c>
      <c r="K531" s="7">
        <v>27767973.970000014</v>
      </c>
      <c r="L531" s="7">
        <v>30958559.130000018</v>
      </c>
      <c r="M531" s="7">
        <v>28068776.020000011</v>
      </c>
      <c r="N531" s="7">
        <v>20992079.589999989</v>
      </c>
      <c r="P531" s="13">
        <v>-5573182.580000028</v>
      </c>
      <c r="Q531" s="5">
        <v>-20.979211664975729</v>
      </c>
      <c r="R531" s="5">
        <v>32.502933714413601</v>
      </c>
      <c r="S531" s="5">
        <v>24.997183177515186</v>
      </c>
      <c r="T531" s="2">
        <v>62.4</v>
      </c>
      <c r="U531" s="2">
        <v>0.09</v>
      </c>
      <c r="V531" s="2">
        <v>15.33</v>
      </c>
      <c r="W531" s="2">
        <v>0.08</v>
      </c>
      <c r="X531" s="2">
        <v>15.25</v>
      </c>
      <c r="Y531" s="14">
        <v>0.74305369488976314</v>
      </c>
      <c r="Z531" s="14">
        <v>1.0717120599371584E-3</v>
      </c>
      <c r="AA531" s="43">
        <v>-5.5781661899999682</v>
      </c>
      <c r="AB531" s="43">
        <v>2.2458899500000329</v>
      </c>
      <c r="AC531" s="43">
        <v>2.25087389000009</v>
      </c>
      <c r="AD531" s="43">
        <v>-5.5731825800000276</v>
      </c>
      <c r="AE531" s="5">
        <v>-6.7631145508880497</v>
      </c>
      <c r="AF531" s="5">
        <v>2.7478747135104564</v>
      </c>
      <c r="AG531" s="5">
        <v>8.7182679625414483</v>
      </c>
      <c r="AH531" s="5">
        <v>-20.979211664975729</v>
      </c>
      <c r="AI531" s="5">
        <v>31.588529268281057</v>
      </c>
      <c r="AJ531" s="5">
        <v>33.424050853676583</v>
      </c>
      <c r="AK531" s="5">
        <v>32.502933714413601</v>
      </c>
      <c r="AL531" s="5">
        <v>24.997183177515186</v>
      </c>
      <c r="AM531" s="13">
        <f t="shared" ref="AM531" si="1967">J527</f>
        <v>82479250.469999984</v>
      </c>
      <c r="AN531" s="13">
        <f t="shared" ref="AN531" si="1968">K527</f>
        <v>84523002.930000022</v>
      </c>
      <c r="AO531" s="13">
        <f t="shared" ref="AO531" si="1969">L527</f>
        <v>78224417.49999997</v>
      </c>
      <c r="AP531" s="13">
        <f t="shared" ref="AP531" si="1970">M527</f>
        <v>72824213.079999998</v>
      </c>
      <c r="AQ531" s="13">
        <f t="shared" ref="AQ531" si="1971">N527</f>
        <v>76901084.280000016</v>
      </c>
      <c r="AR531" s="13">
        <f t="shared" ref="AR531" si="1972">J528</f>
        <v>81731890.429999888</v>
      </c>
      <c r="AS531" s="13">
        <f t="shared" ref="AS531" si="1973">K528</f>
        <v>83320291.130000129</v>
      </c>
      <c r="AT531" s="13">
        <f t="shared" ref="AT531" si="1974">L528</f>
        <v>75033832.340000018</v>
      </c>
      <c r="AU531" s="13">
        <f t="shared" ref="AU531" si="1975">M528</f>
        <v>75713996.189999908</v>
      </c>
      <c r="AV531" s="13">
        <f t="shared" ref="AV531" si="1976">N528</f>
        <v>83977780.379999921</v>
      </c>
      <c r="AW531" s="13">
        <f t="shared" ref="AW531" si="1977">J530</f>
        <v>25817902.129999921</v>
      </c>
      <c r="AX531" s="13">
        <f t="shared" ref="AX531" si="1978">K530</f>
        <v>26565262.170000017</v>
      </c>
      <c r="AY531" s="13">
        <f t="shared" ref="AY531" si="1979">L530</f>
        <v>27767973.970000014</v>
      </c>
      <c r="AZ531" s="13">
        <f t="shared" ref="AZ531" si="1980">M530</f>
        <v>30958559.130000018</v>
      </c>
      <c r="BA531" s="13">
        <f t="shared" ref="BA531" si="1981">N530</f>
        <v>28068776.020000011</v>
      </c>
      <c r="BB531" s="13">
        <f t="shared" ref="BB531" si="1982">J531</f>
        <v>26565262.170000017</v>
      </c>
      <c r="BC531" s="13">
        <f t="shared" ref="BC531" si="1983">K531</f>
        <v>27767973.970000014</v>
      </c>
      <c r="BD531" s="13">
        <f t="shared" ref="BD531" si="1984">L531</f>
        <v>30958559.130000018</v>
      </c>
      <c r="BE531" s="13">
        <f t="shared" ref="BE531" si="1985">M531</f>
        <v>28068776.020000011</v>
      </c>
      <c r="BF531" s="13">
        <f t="shared" ref="BF531" si="1986">N531</f>
        <v>20992079.589999989</v>
      </c>
      <c r="BG531" s="13">
        <f t="shared" ref="BG531" si="1987">AM531-AR531</f>
        <v>747360.04000009596</v>
      </c>
      <c r="BH531" s="13">
        <f t="shared" ref="BH531" si="1988">AN531-AS531</f>
        <v>1202711.7999998927</v>
      </c>
      <c r="BI531" s="13">
        <f t="shared" ref="BI531" si="1989">AO531-AT531</f>
        <v>3190585.1599999517</v>
      </c>
      <c r="BJ531" s="13">
        <f t="shared" ref="BJ531" si="1990">AP531-AU531</f>
        <v>-2889783.10999991</v>
      </c>
      <c r="BK531" s="13">
        <f t="shared" ref="BK531" si="1991">AQ531-AV531</f>
        <v>-7076696.0999999046</v>
      </c>
    </row>
    <row r="532" spans="1:63" x14ac:dyDescent="0.2">
      <c r="A532" s="15">
        <v>577</v>
      </c>
      <c r="B532" s="15">
        <v>4</v>
      </c>
      <c r="C532" s="15">
        <v>2</v>
      </c>
      <c r="D532" s="15">
        <v>14</v>
      </c>
      <c r="E532" s="15" t="s">
        <v>93</v>
      </c>
      <c r="F532" s="2" t="s">
        <v>104</v>
      </c>
      <c r="G532" s="2" t="s">
        <v>8</v>
      </c>
      <c r="H532" s="2" t="s">
        <v>8</v>
      </c>
      <c r="J532" s="4"/>
      <c r="K532" s="4"/>
      <c r="L532" s="11"/>
      <c r="M532" s="4"/>
      <c r="N532" s="4"/>
      <c r="P532" s="13">
        <v>0</v>
      </c>
      <c r="Q532" s="5"/>
    </row>
    <row r="533" spans="1:63" x14ac:dyDescent="0.2">
      <c r="A533" s="15">
        <v>578</v>
      </c>
      <c r="B533" s="15">
        <v>4</v>
      </c>
      <c r="C533" s="15">
        <v>2</v>
      </c>
      <c r="D533" s="15">
        <v>14</v>
      </c>
      <c r="E533" s="15" t="s">
        <v>93</v>
      </c>
      <c r="F533" s="2" t="s">
        <v>104</v>
      </c>
      <c r="G533" s="2" t="s">
        <v>8</v>
      </c>
      <c r="I533" s="2" t="s">
        <v>0</v>
      </c>
      <c r="J533" s="4">
        <v>140076377.71999997</v>
      </c>
      <c r="K533" s="4">
        <v>146842554.47000006</v>
      </c>
      <c r="L533" s="4">
        <v>137828961.16000009</v>
      </c>
      <c r="M533" s="4">
        <v>158545412.25999999</v>
      </c>
      <c r="N533" s="4">
        <v>159700005.42999992</v>
      </c>
      <c r="P533" s="13">
        <v>19623627.709999949</v>
      </c>
      <c r="Q533" s="5">
        <v>14.009234125989334</v>
      </c>
    </row>
    <row r="534" spans="1:63" x14ac:dyDescent="0.2">
      <c r="A534" s="15">
        <v>579</v>
      </c>
      <c r="B534" s="15">
        <v>4</v>
      </c>
      <c r="C534" s="15">
        <v>2</v>
      </c>
      <c r="D534" s="15">
        <v>14</v>
      </c>
      <c r="E534" s="15" t="s">
        <v>93</v>
      </c>
      <c r="F534" s="2" t="s">
        <v>104</v>
      </c>
      <c r="G534" s="2" t="s">
        <v>8</v>
      </c>
      <c r="I534" s="6" t="s">
        <v>98</v>
      </c>
      <c r="J534" s="7">
        <v>145003483.58999982</v>
      </c>
      <c r="K534" s="7">
        <v>159039962.02000007</v>
      </c>
      <c r="L534" s="7">
        <v>135996247.48999971</v>
      </c>
      <c r="M534" s="7">
        <v>142687699.00000045</v>
      </c>
      <c r="N534" s="7">
        <v>168097685.63999969</v>
      </c>
      <c r="P534" s="13">
        <v>23094202.049999863</v>
      </c>
      <c r="Q534" s="5">
        <v>15.926653262551383</v>
      </c>
    </row>
    <row r="535" spans="1:63" ht="12" thickBot="1" x14ac:dyDescent="0.25">
      <c r="A535" s="15">
        <v>580</v>
      </c>
      <c r="B535" s="15">
        <v>4</v>
      </c>
      <c r="C535" s="15">
        <v>2</v>
      </c>
      <c r="D535" s="15">
        <v>14</v>
      </c>
      <c r="E535" s="15" t="s">
        <v>93</v>
      </c>
      <c r="F535" s="2" t="s">
        <v>104</v>
      </c>
      <c r="G535" s="2" t="s">
        <v>8</v>
      </c>
      <c r="I535" s="8" t="s">
        <v>99</v>
      </c>
      <c r="J535" s="9">
        <v>-4927105.8699998558</v>
      </c>
      <c r="K535" s="9">
        <v>-12197407.550000012</v>
      </c>
      <c r="L535" s="9">
        <v>1832713.6700003743</v>
      </c>
      <c r="M535" s="9">
        <v>15857713.259999543</v>
      </c>
      <c r="N535" s="9">
        <v>-8397680.2099997699</v>
      </c>
      <c r="P535" s="13">
        <v>-3470574.3399999142</v>
      </c>
      <c r="Q535" s="5">
        <v>70.438395917805096</v>
      </c>
    </row>
    <row r="536" spans="1:63" x14ac:dyDescent="0.2">
      <c r="A536" s="15">
        <v>581</v>
      </c>
      <c r="B536" s="15">
        <v>4</v>
      </c>
      <c r="C536" s="15">
        <v>2</v>
      </c>
      <c r="D536" s="15">
        <v>14</v>
      </c>
      <c r="E536" s="15" t="s">
        <v>93</v>
      </c>
      <c r="F536" s="2" t="s">
        <v>104</v>
      </c>
      <c r="G536" s="2" t="s">
        <v>8</v>
      </c>
      <c r="I536" s="2" t="s">
        <v>100</v>
      </c>
      <c r="J536" s="4">
        <v>10384171.179999849</v>
      </c>
      <c r="K536" s="4">
        <v>5457065.3099999931</v>
      </c>
      <c r="L536" s="4">
        <v>-6740342.2399999965</v>
      </c>
      <c r="M536" s="4">
        <v>-4907628.5700000022</v>
      </c>
      <c r="N536" s="4">
        <v>10950084.690000014</v>
      </c>
      <c r="P536" s="13">
        <v>565913.51000016555</v>
      </c>
      <c r="Q536" s="5">
        <v>5.4497706190565154</v>
      </c>
      <c r="R536" s="5">
        <v>7.1613253164050148</v>
      </c>
      <c r="S536" s="5">
        <v>6.5141198394907507</v>
      </c>
    </row>
    <row r="537" spans="1:63" x14ac:dyDescent="0.2">
      <c r="A537" s="15">
        <v>582</v>
      </c>
      <c r="B537" s="15">
        <v>4</v>
      </c>
      <c r="C537" s="15">
        <v>2</v>
      </c>
      <c r="D537" s="15">
        <v>14</v>
      </c>
      <c r="E537" s="15" t="s">
        <v>93</v>
      </c>
      <c r="F537" s="2" t="s">
        <v>104</v>
      </c>
      <c r="G537" s="2" t="s">
        <v>8</v>
      </c>
      <c r="I537" s="6" t="s">
        <v>101</v>
      </c>
      <c r="J537" s="7">
        <v>5457065.3099999931</v>
      </c>
      <c r="K537" s="7">
        <v>-6740342.2399999965</v>
      </c>
      <c r="L537" s="7">
        <v>-4907628.5700000022</v>
      </c>
      <c r="M537" s="7">
        <v>10950084.690000014</v>
      </c>
      <c r="N537" s="7">
        <v>2552404.4800000023</v>
      </c>
      <c r="P537" s="13">
        <v>-2904660.8299999908</v>
      </c>
      <c r="Q537" s="5">
        <v>-53.227525510410189</v>
      </c>
      <c r="R537" s="5">
        <v>3.7634029023950561</v>
      </c>
      <c r="S537" s="5">
        <v>1.5184054856449758</v>
      </c>
      <c r="T537" s="2">
        <v>81.400000000000006</v>
      </c>
      <c r="U537" s="2">
        <v>23</v>
      </c>
      <c r="V537" s="2">
        <v>19.97</v>
      </c>
      <c r="W537" s="2">
        <v>19.54</v>
      </c>
      <c r="X537" s="2">
        <v>0.42999999999999972</v>
      </c>
      <c r="Y537" s="14">
        <v>0.48424224099270086</v>
      </c>
      <c r="Z537" s="14">
        <v>0.1368252032288958</v>
      </c>
      <c r="AA537" s="43">
        <v>19.623627709999948</v>
      </c>
      <c r="AB537" s="43">
        <v>23.094202049999861</v>
      </c>
      <c r="AC537" s="43">
        <v>0.56591351000016554</v>
      </c>
      <c r="AD537" s="43">
        <v>-2.9046608299999908</v>
      </c>
      <c r="AE537" s="5">
        <v>14.009234125989334</v>
      </c>
      <c r="AF537" s="5">
        <v>15.926653262551383</v>
      </c>
      <c r="AG537" s="5">
        <v>5.4497706190565154</v>
      </c>
      <c r="AH537" s="5">
        <v>-53.227525510410189</v>
      </c>
      <c r="AI537" s="5">
        <v>7.1613253164050148</v>
      </c>
      <c r="AJ537" s="5">
        <v>6.5141198394907507</v>
      </c>
      <c r="AK537" s="5">
        <v>3.7634029023950561</v>
      </c>
      <c r="AL537" s="5">
        <v>1.5184054856449758</v>
      </c>
      <c r="AM537" s="13">
        <f t="shared" ref="AM537" si="1992">J533</f>
        <v>140076377.71999997</v>
      </c>
      <c r="AN537" s="13">
        <f t="shared" ref="AN537" si="1993">K533</f>
        <v>146842554.47000006</v>
      </c>
      <c r="AO537" s="13">
        <f t="shared" ref="AO537" si="1994">L533</f>
        <v>137828961.16000009</v>
      </c>
      <c r="AP537" s="13">
        <f t="shared" ref="AP537" si="1995">M533</f>
        <v>158545412.25999999</v>
      </c>
      <c r="AQ537" s="13">
        <f t="shared" ref="AQ537" si="1996">N533</f>
        <v>159700005.42999992</v>
      </c>
      <c r="AR537" s="13">
        <f t="shared" ref="AR537" si="1997">J534</f>
        <v>145003483.58999982</v>
      </c>
      <c r="AS537" s="13">
        <f t="shared" ref="AS537" si="1998">K534</f>
        <v>159039962.02000007</v>
      </c>
      <c r="AT537" s="13">
        <f t="shared" ref="AT537" si="1999">L534</f>
        <v>135996247.48999971</v>
      </c>
      <c r="AU537" s="13">
        <f t="shared" ref="AU537" si="2000">M534</f>
        <v>142687699.00000045</v>
      </c>
      <c r="AV537" s="13">
        <f t="shared" ref="AV537" si="2001">N534</f>
        <v>168097685.63999969</v>
      </c>
      <c r="AW537" s="13">
        <f t="shared" ref="AW537" si="2002">J536</f>
        <v>10384171.179999849</v>
      </c>
      <c r="AX537" s="13">
        <f t="shared" ref="AX537" si="2003">K536</f>
        <v>5457065.3099999931</v>
      </c>
      <c r="AY537" s="13">
        <f t="shared" ref="AY537" si="2004">L536</f>
        <v>-6740342.2399999965</v>
      </c>
      <c r="AZ537" s="13">
        <f t="shared" ref="AZ537" si="2005">M536</f>
        <v>-4907628.5700000022</v>
      </c>
      <c r="BA537" s="13">
        <f t="shared" ref="BA537" si="2006">N536</f>
        <v>10950084.690000014</v>
      </c>
      <c r="BB537" s="13">
        <f t="shared" ref="BB537" si="2007">J537</f>
        <v>5457065.3099999931</v>
      </c>
      <c r="BC537" s="13">
        <f t="shared" ref="BC537" si="2008">K537</f>
        <v>-6740342.2399999965</v>
      </c>
      <c r="BD537" s="13">
        <f t="shared" ref="BD537" si="2009">L537</f>
        <v>-4907628.5700000022</v>
      </c>
      <c r="BE537" s="13">
        <f t="shared" ref="BE537" si="2010">M537</f>
        <v>10950084.690000014</v>
      </c>
      <c r="BF537" s="13">
        <f t="shared" ref="BF537" si="2011">N537</f>
        <v>2552404.4800000023</v>
      </c>
      <c r="BG537" s="13">
        <f t="shared" ref="BG537" si="2012">AM537-AR537</f>
        <v>-4927105.8699998558</v>
      </c>
      <c r="BH537" s="13">
        <f t="shared" ref="BH537" si="2013">AN537-AS537</f>
        <v>-12197407.550000012</v>
      </c>
      <c r="BI537" s="13">
        <f t="shared" ref="BI537" si="2014">AO537-AT537</f>
        <v>1832713.6700003743</v>
      </c>
      <c r="BJ537" s="13">
        <f t="shared" ref="BJ537" si="2015">AP537-AU537</f>
        <v>15857713.259999543</v>
      </c>
      <c r="BK537" s="13">
        <f t="shared" ref="BK537" si="2016">AQ537-AV537</f>
        <v>-8397680.2099997699</v>
      </c>
    </row>
    <row r="538" spans="1:63" x14ac:dyDescent="0.2">
      <c r="A538" s="15">
        <v>583</v>
      </c>
      <c r="B538" s="15">
        <v>4</v>
      </c>
      <c r="C538" s="15">
        <v>2</v>
      </c>
      <c r="D538" s="15">
        <v>15</v>
      </c>
      <c r="E538" s="15" t="s">
        <v>93</v>
      </c>
      <c r="F538" s="2" t="s">
        <v>104</v>
      </c>
      <c r="G538" s="2" t="s">
        <v>33</v>
      </c>
      <c r="H538" s="2" t="s">
        <v>33</v>
      </c>
      <c r="J538" s="4"/>
      <c r="K538" s="4"/>
      <c r="L538" s="11"/>
      <c r="M538" s="4"/>
      <c r="N538" s="4"/>
      <c r="P538" s="13">
        <v>0</v>
      </c>
      <c r="Q538" s="5"/>
    </row>
    <row r="539" spans="1:63" x14ac:dyDescent="0.2">
      <c r="A539" s="15">
        <v>584</v>
      </c>
      <c r="B539" s="15">
        <v>4</v>
      </c>
      <c r="C539" s="15">
        <v>2</v>
      </c>
      <c r="D539" s="15">
        <v>15</v>
      </c>
      <c r="E539" s="15" t="s">
        <v>93</v>
      </c>
      <c r="F539" s="2" t="s">
        <v>104</v>
      </c>
      <c r="G539" s="2" t="s">
        <v>33</v>
      </c>
      <c r="I539" s="2" t="s">
        <v>0</v>
      </c>
      <c r="J539" s="4">
        <v>11190981.250000002</v>
      </c>
      <c r="K539" s="4">
        <v>11040129.919999998</v>
      </c>
      <c r="L539" s="4">
        <v>12066936.149999997</v>
      </c>
      <c r="M539" s="4">
        <v>10664452.020000001</v>
      </c>
      <c r="N539" s="4">
        <v>11873013.869999999</v>
      </c>
      <c r="P539" s="13">
        <v>682032.61999999732</v>
      </c>
      <c r="Q539" s="5">
        <v>6.0944845207384857</v>
      </c>
    </row>
    <row r="540" spans="1:63" x14ac:dyDescent="0.2">
      <c r="A540" s="15">
        <v>585</v>
      </c>
      <c r="B540" s="15">
        <v>4</v>
      </c>
      <c r="C540" s="15">
        <v>2</v>
      </c>
      <c r="D540" s="15">
        <v>15</v>
      </c>
      <c r="E540" s="15" t="s">
        <v>93</v>
      </c>
      <c r="F540" s="2" t="s">
        <v>104</v>
      </c>
      <c r="G540" s="2" t="s">
        <v>33</v>
      </c>
      <c r="I540" s="6" t="s">
        <v>98</v>
      </c>
      <c r="J540" s="7">
        <v>9995827.9699999932</v>
      </c>
      <c r="K540" s="7">
        <v>10509973.779999999</v>
      </c>
      <c r="L540" s="7">
        <v>16807312.730000004</v>
      </c>
      <c r="M540" s="7">
        <v>10899308.560000006</v>
      </c>
      <c r="N540" s="7">
        <v>13185620.930000002</v>
      </c>
      <c r="P540" s="13">
        <v>3189792.9600000083</v>
      </c>
      <c r="Q540" s="5">
        <v>31.911243066341122</v>
      </c>
    </row>
    <row r="541" spans="1:63" ht="12" thickBot="1" x14ac:dyDescent="0.25">
      <c r="A541" s="15">
        <v>586</v>
      </c>
      <c r="B541" s="15">
        <v>4</v>
      </c>
      <c r="C541" s="15">
        <v>2</v>
      </c>
      <c r="D541" s="15">
        <v>15</v>
      </c>
      <c r="E541" s="15" t="s">
        <v>93</v>
      </c>
      <c r="F541" s="2" t="s">
        <v>104</v>
      </c>
      <c r="G541" s="2" t="s">
        <v>33</v>
      </c>
      <c r="I541" s="8" t="s">
        <v>99</v>
      </c>
      <c r="J541" s="9">
        <v>1195153.2800000086</v>
      </c>
      <c r="K541" s="9">
        <v>530156.13999999873</v>
      </c>
      <c r="L541" s="9">
        <v>-4740376.5800000075</v>
      </c>
      <c r="M541" s="9">
        <v>-234856.54000000469</v>
      </c>
      <c r="N541" s="9">
        <v>-1312607.0600000024</v>
      </c>
      <c r="P541" s="13">
        <v>-2507760.340000011</v>
      </c>
      <c r="Q541" s="5">
        <v>-209.82750764822339</v>
      </c>
    </row>
    <row r="542" spans="1:63" x14ac:dyDescent="0.2">
      <c r="A542" s="15">
        <v>587</v>
      </c>
      <c r="B542" s="15">
        <v>4</v>
      </c>
      <c r="C542" s="15">
        <v>2</v>
      </c>
      <c r="D542" s="15">
        <v>15</v>
      </c>
      <c r="E542" s="15" t="s">
        <v>93</v>
      </c>
      <c r="F542" s="2" t="s">
        <v>104</v>
      </c>
      <c r="G542" s="2" t="s">
        <v>33</v>
      </c>
      <c r="I542" s="2" t="s">
        <v>100</v>
      </c>
      <c r="J542" s="4">
        <v>11155296.969999989</v>
      </c>
      <c r="K542" s="4">
        <v>12350450.249999998</v>
      </c>
      <c r="L542" s="4">
        <v>12880606.390000002</v>
      </c>
      <c r="M542" s="4">
        <v>8140229.8099999987</v>
      </c>
      <c r="N542" s="4">
        <v>7905373.2700000014</v>
      </c>
      <c r="P542" s="13">
        <v>-3249923.6999999881</v>
      </c>
      <c r="Q542" s="5">
        <v>-29.1334574842788</v>
      </c>
      <c r="R542" s="5">
        <v>111.5995293584469</v>
      </c>
      <c r="S542" s="5">
        <v>59.954501285666794</v>
      </c>
    </row>
    <row r="543" spans="1:63" x14ac:dyDescent="0.2">
      <c r="A543" s="15">
        <v>588</v>
      </c>
      <c r="B543" s="15">
        <v>4</v>
      </c>
      <c r="C543" s="15">
        <v>2</v>
      </c>
      <c r="D543" s="15">
        <v>15</v>
      </c>
      <c r="E543" s="15" t="s">
        <v>93</v>
      </c>
      <c r="F543" s="2" t="s">
        <v>104</v>
      </c>
      <c r="G543" s="2" t="s">
        <v>33</v>
      </c>
      <c r="I543" s="6" t="s">
        <v>101</v>
      </c>
      <c r="J543" s="7">
        <v>12350450.249999998</v>
      </c>
      <c r="K543" s="7">
        <v>12880606.390000002</v>
      </c>
      <c r="L543" s="7">
        <v>8140229.8099999987</v>
      </c>
      <c r="M543" s="7">
        <v>7905373.2700000014</v>
      </c>
      <c r="N543" s="7">
        <v>6592766.21</v>
      </c>
      <c r="P543" s="13">
        <v>-5757684.0399999982</v>
      </c>
      <c r="Q543" s="5">
        <v>-46.619223780930575</v>
      </c>
      <c r="R543" s="5">
        <v>123.55605045491799</v>
      </c>
      <c r="S543" s="5">
        <v>49.999664369238005</v>
      </c>
      <c r="T543" s="2">
        <v>8.5</v>
      </c>
      <c r="U543" s="2">
        <v>0.9</v>
      </c>
      <c r="V543" s="2">
        <v>2.08</v>
      </c>
      <c r="W543" s="2">
        <v>0.73</v>
      </c>
      <c r="X543" s="2">
        <v>1.35</v>
      </c>
      <c r="Y543" s="14">
        <v>0.64464161719231217</v>
      </c>
      <c r="Z543" s="14">
        <v>6.8256171232127169E-2</v>
      </c>
      <c r="AA543" s="43">
        <v>0.68203261999999731</v>
      </c>
      <c r="AB543" s="43">
        <v>3.1897929600000086</v>
      </c>
      <c r="AC543" s="43">
        <v>-3.2499236999999881</v>
      </c>
      <c r="AD543" s="43">
        <v>-5.7576840399999982</v>
      </c>
      <c r="AE543" s="5">
        <v>6.0944845207384857</v>
      </c>
      <c r="AF543" s="5">
        <v>31.911243066341122</v>
      </c>
      <c r="AG543" s="5">
        <v>-29.1334574842788</v>
      </c>
      <c r="AH543" s="5">
        <v>-46.619223780930575</v>
      </c>
      <c r="AI543" s="5">
        <v>111.5995293584469</v>
      </c>
      <c r="AJ543" s="5">
        <v>59.954501285666794</v>
      </c>
      <c r="AK543" s="5">
        <v>123.55605045491799</v>
      </c>
      <c r="AL543" s="5">
        <v>49.999664369238005</v>
      </c>
      <c r="AM543" s="13">
        <f t="shared" ref="AM543" si="2017">J539</f>
        <v>11190981.250000002</v>
      </c>
      <c r="AN543" s="13">
        <f t="shared" ref="AN543" si="2018">K539</f>
        <v>11040129.919999998</v>
      </c>
      <c r="AO543" s="13">
        <f t="shared" ref="AO543" si="2019">L539</f>
        <v>12066936.149999997</v>
      </c>
      <c r="AP543" s="13">
        <f t="shared" ref="AP543" si="2020">M539</f>
        <v>10664452.020000001</v>
      </c>
      <c r="AQ543" s="13">
        <f t="shared" ref="AQ543" si="2021">N539</f>
        <v>11873013.869999999</v>
      </c>
      <c r="AR543" s="13">
        <f t="shared" ref="AR543" si="2022">J540</f>
        <v>9995827.9699999932</v>
      </c>
      <c r="AS543" s="13">
        <f t="shared" ref="AS543" si="2023">K540</f>
        <v>10509973.779999999</v>
      </c>
      <c r="AT543" s="13">
        <f t="shared" ref="AT543" si="2024">L540</f>
        <v>16807312.730000004</v>
      </c>
      <c r="AU543" s="13">
        <f t="shared" ref="AU543" si="2025">M540</f>
        <v>10899308.560000006</v>
      </c>
      <c r="AV543" s="13">
        <f t="shared" ref="AV543" si="2026">N540</f>
        <v>13185620.930000002</v>
      </c>
      <c r="AW543" s="13">
        <f t="shared" ref="AW543" si="2027">J542</f>
        <v>11155296.969999989</v>
      </c>
      <c r="AX543" s="13">
        <f t="shared" ref="AX543" si="2028">K542</f>
        <v>12350450.249999998</v>
      </c>
      <c r="AY543" s="13">
        <f t="shared" ref="AY543" si="2029">L542</f>
        <v>12880606.390000002</v>
      </c>
      <c r="AZ543" s="13">
        <f t="shared" ref="AZ543" si="2030">M542</f>
        <v>8140229.8099999987</v>
      </c>
      <c r="BA543" s="13">
        <f t="shared" ref="BA543" si="2031">N542</f>
        <v>7905373.2700000014</v>
      </c>
      <c r="BB543" s="13">
        <f t="shared" ref="BB543" si="2032">J543</f>
        <v>12350450.249999998</v>
      </c>
      <c r="BC543" s="13">
        <f t="shared" ref="BC543" si="2033">K543</f>
        <v>12880606.390000002</v>
      </c>
      <c r="BD543" s="13">
        <f t="shared" ref="BD543" si="2034">L543</f>
        <v>8140229.8099999987</v>
      </c>
      <c r="BE543" s="13">
        <f t="shared" ref="BE543" si="2035">M543</f>
        <v>7905373.2700000014</v>
      </c>
      <c r="BF543" s="13">
        <f t="shared" ref="BF543" si="2036">N543</f>
        <v>6592766.21</v>
      </c>
      <c r="BG543" s="13">
        <f t="shared" ref="BG543" si="2037">AM543-AR543</f>
        <v>1195153.2800000086</v>
      </c>
      <c r="BH543" s="13">
        <f t="shared" ref="BH543" si="2038">AN543-AS543</f>
        <v>530156.13999999873</v>
      </c>
      <c r="BI543" s="13">
        <f t="shared" ref="BI543" si="2039">AO543-AT543</f>
        <v>-4740376.5800000075</v>
      </c>
      <c r="BJ543" s="13">
        <f t="shared" ref="BJ543" si="2040">AP543-AU543</f>
        <v>-234856.54000000469</v>
      </c>
      <c r="BK543" s="13">
        <f t="shared" ref="BK543" si="2041">AQ543-AV543</f>
        <v>-1312607.0600000024</v>
      </c>
    </row>
    <row r="544" spans="1:63" x14ac:dyDescent="0.2">
      <c r="A544" s="15">
        <v>589</v>
      </c>
      <c r="B544" s="15">
        <v>4</v>
      </c>
      <c r="C544" s="15">
        <v>2</v>
      </c>
      <c r="D544" s="15">
        <v>16</v>
      </c>
      <c r="E544" s="15" t="s">
        <v>93</v>
      </c>
      <c r="F544" s="2" t="s">
        <v>104</v>
      </c>
      <c r="G544" s="2" t="s">
        <v>7</v>
      </c>
      <c r="H544" s="2" t="s">
        <v>7</v>
      </c>
      <c r="J544" s="4"/>
      <c r="K544" s="4"/>
      <c r="L544" s="11"/>
      <c r="M544" s="4"/>
      <c r="N544" s="4"/>
      <c r="P544" s="13">
        <v>0</v>
      </c>
      <c r="Q544" s="5"/>
    </row>
    <row r="545" spans="1:63" x14ac:dyDescent="0.2">
      <c r="A545" s="15">
        <v>590</v>
      </c>
      <c r="B545" s="15">
        <v>4</v>
      </c>
      <c r="C545" s="15">
        <v>2</v>
      </c>
      <c r="D545" s="15">
        <v>16</v>
      </c>
      <c r="E545" s="15" t="s">
        <v>93</v>
      </c>
      <c r="F545" s="2" t="s">
        <v>104</v>
      </c>
      <c r="G545" s="2" t="s">
        <v>7</v>
      </c>
      <c r="I545" s="2" t="s">
        <v>0</v>
      </c>
      <c r="J545" s="4">
        <v>1268529.74</v>
      </c>
      <c r="K545" s="4">
        <v>3934038.55</v>
      </c>
      <c r="L545" s="4">
        <v>21220747.579999998</v>
      </c>
      <c r="M545" s="4">
        <v>22875782.27</v>
      </c>
      <c r="N545" s="4">
        <v>27820864.09</v>
      </c>
      <c r="P545" s="13">
        <v>26552334.350000001</v>
      </c>
      <c r="Q545" s="5">
        <v>2093.158206129247</v>
      </c>
    </row>
    <row r="546" spans="1:63" x14ac:dyDescent="0.2">
      <c r="A546" s="15">
        <v>591</v>
      </c>
      <c r="B546" s="15">
        <v>4</v>
      </c>
      <c r="C546" s="15">
        <v>2</v>
      </c>
      <c r="D546" s="15">
        <v>16</v>
      </c>
      <c r="E546" s="15" t="s">
        <v>93</v>
      </c>
      <c r="F546" s="2" t="s">
        <v>104</v>
      </c>
      <c r="G546" s="2" t="s">
        <v>7</v>
      </c>
      <c r="I546" s="6" t="s">
        <v>98</v>
      </c>
      <c r="J546" s="7">
        <v>1223639.9200000004</v>
      </c>
      <c r="K546" s="7">
        <v>4912554.7300000014</v>
      </c>
      <c r="L546" s="7">
        <v>17133614.820000004</v>
      </c>
      <c r="M546" s="7">
        <v>18852067.080000002</v>
      </c>
      <c r="N546" s="7">
        <v>23246379.68</v>
      </c>
      <c r="P546" s="13">
        <v>22022739.759999998</v>
      </c>
      <c r="Q546" s="5">
        <v>1799.7729070493215</v>
      </c>
    </row>
    <row r="547" spans="1:63" ht="12" thickBot="1" x14ac:dyDescent="0.25">
      <c r="A547" s="15">
        <v>592</v>
      </c>
      <c r="B547" s="15">
        <v>4</v>
      </c>
      <c r="C547" s="15">
        <v>2</v>
      </c>
      <c r="D547" s="15">
        <v>16</v>
      </c>
      <c r="E547" s="15" t="s">
        <v>93</v>
      </c>
      <c r="F547" s="2" t="s">
        <v>104</v>
      </c>
      <c r="G547" s="2" t="s">
        <v>7</v>
      </c>
      <c r="I547" s="8" t="s">
        <v>99</v>
      </c>
      <c r="J547" s="9">
        <v>44889.8199999996</v>
      </c>
      <c r="K547" s="9">
        <v>-978516.18000000156</v>
      </c>
      <c r="L547" s="9">
        <v>4087132.7599999942</v>
      </c>
      <c r="M547" s="9">
        <v>4023715.1899999976</v>
      </c>
      <c r="N547" s="9">
        <v>4574484.41</v>
      </c>
      <c r="P547" s="13">
        <v>4529594.5900000008</v>
      </c>
      <c r="Q547" s="5">
        <v>10090.471714967984</v>
      </c>
    </row>
    <row r="548" spans="1:63" x14ac:dyDescent="0.2">
      <c r="A548" s="15">
        <v>593</v>
      </c>
      <c r="B548" s="15">
        <v>4</v>
      </c>
      <c r="C548" s="15">
        <v>2</v>
      </c>
      <c r="D548" s="15">
        <v>16</v>
      </c>
      <c r="E548" s="15" t="s">
        <v>93</v>
      </c>
      <c r="F548" s="2" t="s">
        <v>104</v>
      </c>
      <c r="G548" s="2" t="s">
        <v>7</v>
      </c>
      <c r="I548" s="2" t="s">
        <v>100</v>
      </c>
      <c r="J548" s="4">
        <v>149290.21000000031</v>
      </c>
      <c r="K548" s="4">
        <v>194180.02999999991</v>
      </c>
      <c r="L548" s="4">
        <v>-784336.15</v>
      </c>
      <c r="M548" s="4">
        <v>3302796.6100000003</v>
      </c>
      <c r="N548" s="4">
        <v>7326511.7999999998</v>
      </c>
      <c r="P548" s="13">
        <v>7177221.5899999999</v>
      </c>
      <c r="Q548" s="5">
        <v>4807.5634631366547</v>
      </c>
      <c r="R548" s="5">
        <v>12.200501761988956</v>
      </c>
      <c r="S548" s="5">
        <v>31.516786273190561</v>
      </c>
    </row>
    <row r="549" spans="1:63" x14ac:dyDescent="0.2">
      <c r="A549" s="15">
        <v>594</v>
      </c>
      <c r="B549" s="15">
        <v>4</v>
      </c>
      <c r="C549" s="15">
        <v>2</v>
      </c>
      <c r="D549" s="15">
        <v>16</v>
      </c>
      <c r="E549" s="15" t="s">
        <v>93</v>
      </c>
      <c r="F549" s="2" t="s">
        <v>104</v>
      </c>
      <c r="G549" s="2" t="s">
        <v>7</v>
      </c>
      <c r="I549" s="6" t="s">
        <v>101</v>
      </c>
      <c r="J549" s="7">
        <v>194180.02999999991</v>
      </c>
      <c r="K549" s="7">
        <v>-784336.15</v>
      </c>
      <c r="L549" s="7">
        <v>3302796.6100000003</v>
      </c>
      <c r="M549" s="7">
        <v>7326511.7999999998</v>
      </c>
      <c r="N549" s="7">
        <v>11900996.210000005</v>
      </c>
      <c r="P549" s="13">
        <v>11706816.180000005</v>
      </c>
      <c r="Q549" s="5">
        <v>6028.846622384398</v>
      </c>
      <c r="R549" s="5">
        <v>15.869049940770145</v>
      </c>
      <c r="S549" s="5">
        <v>51.195052192316268</v>
      </c>
      <c r="T549" s="2">
        <v>0.02</v>
      </c>
      <c r="U549" s="2">
        <v>5.7</v>
      </c>
      <c r="V549" s="2">
        <v>0</v>
      </c>
      <c r="W549" s="2">
        <v>4.82</v>
      </c>
      <c r="X549" s="2">
        <v>-4.82</v>
      </c>
      <c r="Y549" s="14">
        <v>8.6034902102227046E-4</v>
      </c>
      <c r="Z549" s="14">
        <v>0.24519947099134706</v>
      </c>
      <c r="AA549" s="43">
        <v>26.552334350000002</v>
      </c>
      <c r="AB549" s="43">
        <v>22.022739759999997</v>
      </c>
      <c r="AC549" s="43">
        <v>7.1772215900000003</v>
      </c>
      <c r="AD549" s="43">
        <v>11.706816180000006</v>
      </c>
      <c r="AE549" s="5">
        <v>2093.158206129247</v>
      </c>
      <c r="AF549" s="5">
        <v>1799.7729070493215</v>
      </c>
      <c r="AG549" s="5">
        <v>4807.5634631366547</v>
      </c>
      <c r="AH549" s="5">
        <v>6028.846622384398</v>
      </c>
      <c r="AI549" s="5">
        <v>12.200501761988956</v>
      </c>
      <c r="AJ549" s="5">
        <v>31.516786273190561</v>
      </c>
      <c r="AK549" s="5">
        <v>15.869049940770145</v>
      </c>
      <c r="AL549" s="5">
        <v>51.195052192316268</v>
      </c>
      <c r="AM549" s="13">
        <f t="shared" ref="AM549" si="2042">J545</f>
        <v>1268529.74</v>
      </c>
      <c r="AN549" s="13">
        <f t="shared" ref="AN549" si="2043">K545</f>
        <v>3934038.55</v>
      </c>
      <c r="AO549" s="13">
        <f t="shared" ref="AO549" si="2044">L545</f>
        <v>21220747.579999998</v>
      </c>
      <c r="AP549" s="13">
        <f t="shared" ref="AP549" si="2045">M545</f>
        <v>22875782.27</v>
      </c>
      <c r="AQ549" s="13">
        <f t="shared" ref="AQ549" si="2046">N545</f>
        <v>27820864.09</v>
      </c>
      <c r="AR549" s="13">
        <f t="shared" ref="AR549" si="2047">J546</f>
        <v>1223639.9200000004</v>
      </c>
      <c r="AS549" s="13">
        <f t="shared" ref="AS549" si="2048">K546</f>
        <v>4912554.7300000014</v>
      </c>
      <c r="AT549" s="13">
        <f t="shared" ref="AT549" si="2049">L546</f>
        <v>17133614.820000004</v>
      </c>
      <c r="AU549" s="13">
        <f t="shared" ref="AU549" si="2050">M546</f>
        <v>18852067.080000002</v>
      </c>
      <c r="AV549" s="13">
        <f t="shared" ref="AV549" si="2051">N546</f>
        <v>23246379.68</v>
      </c>
      <c r="AW549" s="13">
        <f t="shared" ref="AW549" si="2052">J548</f>
        <v>149290.21000000031</v>
      </c>
      <c r="AX549" s="13">
        <f t="shared" ref="AX549" si="2053">K548</f>
        <v>194180.02999999991</v>
      </c>
      <c r="AY549" s="13">
        <f t="shared" ref="AY549" si="2054">L548</f>
        <v>-784336.15</v>
      </c>
      <c r="AZ549" s="13">
        <f t="shared" ref="AZ549" si="2055">M548</f>
        <v>3302796.6100000003</v>
      </c>
      <c r="BA549" s="13">
        <f t="shared" ref="BA549" si="2056">N548</f>
        <v>7326511.7999999998</v>
      </c>
      <c r="BB549" s="13">
        <f t="shared" ref="BB549" si="2057">J549</f>
        <v>194180.02999999991</v>
      </c>
      <c r="BC549" s="13">
        <f t="shared" ref="BC549" si="2058">K549</f>
        <v>-784336.15</v>
      </c>
      <c r="BD549" s="13">
        <f t="shared" ref="BD549" si="2059">L549</f>
        <v>3302796.6100000003</v>
      </c>
      <c r="BE549" s="13">
        <f t="shared" ref="BE549" si="2060">M549</f>
        <v>7326511.7999999998</v>
      </c>
      <c r="BF549" s="13">
        <f t="shared" ref="BF549" si="2061">N549</f>
        <v>11900996.210000005</v>
      </c>
      <c r="BG549" s="13">
        <f t="shared" ref="BG549" si="2062">AM549-AR549</f>
        <v>44889.8199999996</v>
      </c>
      <c r="BH549" s="13">
        <f t="shared" ref="BH549" si="2063">AN549-AS549</f>
        <v>-978516.18000000156</v>
      </c>
      <c r="BI549" s="13">
        <f t="shared" ref="BI549" si="2064">AO549-AT549</f>
        <v>4087132.7599999942</v>
      </c>
      <c r="BJ549" s="13">
        <f t="shared" ref="BJ549" si="2065">AP549-AU549</f>
        <v>4023715.1899999976</v>
      </c>
      <c r="BK549" s="13">
        <f t="shared" ref="BK549" si="2066">AQ549-AV549</f>
        <v>4574484.41</v>
      </c>
    </row>
    <row r="550" spans="1:63" x14ac:dyDescent="0.2">
      <c r="A550" s="15">
        <v>596</v>
      </c>
      <c r="B550" s="15">
        <v>4</v>
      </c>
      <c r="C550" s="15">
        <v>2</v>
      </c>
      <c r="D550" s="15">
        <v>0</v>
      </c>
      <c r="E550" s="15" t="s">
        <v>93</v>
      </c>
      <c r="F550" s="2" t="s">
        <v>114</v>
      </c>
      <c r="J550" s="11"/>
      <c r="K550" s="11"/>
      <c r="L550" s="11"/>
      <c r="M550" s="11"/>
      <c r="N550" s="11"/>
      <c r="P550" s="13">
        <v>0</v>
      </c>
      <c r="Q550" s="5"/>
    </row>
    <row r="551" spans="1:63" x14ac:dyDescent="0.2">
      <c r="A551" s="15">
        <v>597</v>
      </c>
      <c r="B551" s="15">
        <v>4</v>
      </c>
      <c r="C551" s="15">
        <v>2</v>
      </c>
      <c r="D551" s="15">
        <v>0</v>
      </c>
      <c r="E551" s="15" t="s">
        <v>93</v>
      </c>
      <c r="F551" s="2" t="s">
        <v>114</v>
      </c>
      <c r="I551" s="2" t="s">
        <v>0</v>
      </c>
      <c r="J551" s="4">
        <v>574845114.83999991</v>
      </c>
      <c r="K551" s="4">
        <v>573930946.08000004</v>
      </c>
      <c r="L551" s="4">
        <v>563016818.15999997</v>
      </c>
      <c r="M551" s="4">
        <v>581520280.44000006</v>
      </c>
      <c r="N551" s="4">
        <v>634770489.96999979</v>
      </c>
      <c r="O551" s="2" t="s">
        <v>164</v>
      </c>
      <c r="P551" s="13">
        <v>59925375.129999876</v>
      </c>
      <c r="Q551" s="5">
        <v>10.42461240132122</v>
      </c>
    </row>
    <row r="552" spans="1:63" x14ac:dyDescent="0.2">
      <c r="A552" s="15">
        <v>598</v>
      </c>
      <c r="B552" s="15">
        <v>4</v>
      </c>
      <c r="C552" s="15">
        <v>2</v>
      </c>
      <c r="D552" s="15">
        <v>0</v>
      </c>
      <c r="E552" s="15" t="s">
        <v>93</v>
      </c>
      <c r="F552" s="2" t="s">
        <v>114</v>
      </c>
      <c r="I552" s="6" t="s">
        <v>98</v>
      </c>
      <c r="J552" s="7">
        <v>573929443.13999975</v>
      </c>
      <c r="K552" s="7">
        <v>587023604.91000021</v>
      </c>
      <c r="L552" s="7">
        <v>543778122.86999989</v>
      </c>
      <c r="M552" s="7">
        <v>577912798.55000019</v>
      </c>
      <c r="N552" s="7">
        <v>678186292.55999994</v>
      </c>
      <c r="P552" s="13">
        <v>104256849.4200002</v>
      </c>
      <c r="Q552" s="5">
        <v>18.165447106112076</v>
      </c>
    </row>
    <row r="553" spans="1:63" ht="12" thickBot="1" x14ac:dyDescent="0.25">
      <c r="A553" s="15">
        <v>599</v>
      </c>
      <c r="B553" s="15">
        <v>4</v>
      </c>
      <c r="C553" s="15">
        <v>2</v>
      </c>
      <c r="D553" s="15">
        <v>0</v>
      </c>
      <c r="E553" s="15" t="s">
        <v>93</v>
      </c>
      <c r="F553" s="2" t="s">
        <v>114</v>
      </c>
      <c r="I553" s="8" t="s">
        <v>99</v>
      </c>
      <c r="J553" s="9">
        <v>915671.70000016689</v>
      </c>
      <c r="K553" s="9">
        <v>-13092658.830000162</v>
      </c>
      <c r="L553" s="9">
        <v>19238695.290000081</v>
      </c>
      <c r="M553" s="9">
        <v>3607481.8899998665</v>
      </c>
      <c r="N553" s="9">
        <v>-43415802.590000153</v>
      </c>
      <c r="P553" s="13">
        <v>-44331474.290000319</v>
      </c>
      <c r="Q553" s="5">
        <v>-4841.4157923622888</v>
      </c>
    </row>
    <row r="554" spans="1:63" x14ac:dyDescent="0.2">
      <c r="A554" s="15">
        <v>600</v>
      </c>
      <c r="B554" s="15">
        <v>4</v>
      </c>
      <c r="C554" s="15">
        <v>2</v>
      </c>
      <c r="D554" s="15">
        <v>0</v>
      </c>
      <c r="E554" s="15" t="s">
        <v>93</v>
      </c>
      <c r="F554" s="2" t="s">
        <v>114</v>
      </c>
      <c r="I554" s="2" t="s">
        <v>100</v>
      </c>
      <c r="J554" s="12">
        <v>137342362.94999987</v>
      </c>
      <c r="K554" s="4">
        <v>138258034.65000004</v>
      </c>
      <c r="L554" s="4">
        <v>125165375.81999987</v>
      </c>
      <c r="M554" s="4">
        <v>144404071.10999995</v>
      </c>
      <c r="N554" s="4">
        <v>148011552.99999982</v>
      </c>
      <c r="P554" s="13">
        <v>10669190.049999952</v>
      </c>
      <c r="Q554" s="5">
        <v>7.7683169422999576</v>
      </c>
      <c r="R554" s="5">
        <v>23.930182462602406</v>
      </c>
      <c r="S554" s="5">
        <v>21.82461583546457</v>
      </c>
      <c r="Y554" s="14">
        <v>0</v>
      </c>
      <c r="Z554" s="14">
        <v>0</v>
      </c>
    </row>
    <row r="555" spans="1:63" x14ac:dyDescent="0.2">
      <c r="A555" s="15">
        <v>601</v>
      </c>
      <c r="B555" s="15">
        <v>4</v>
      </c>
      <c r="C555" s="15">
        <v>2</v>
      </c>
      <c r="D555" s="15">
        <v>0</v>
      </c>
      <c r="E555" s="15" t="s">
        <v>93</v>
      </c>
      <c r="F555" s="2" t="s">
        <v>114</v>
      </c>
      <c r="I555" s="6" t="s">
        <v>101</v>
      </c>
      <c r="J555" s="7">
        <v>138258034.65000004</v>
      </c>
      <c r="K555" s="7">
        <v>125165375.81999987</v>
      </c>
      <c r="L555" s="7">
        <v>144404071.10999995</v>
      </c>
      <c r="M555" s="7">
        <v>148011552.99999982</v>
      </c>
      <c r="N555" s="7">
        <v>104595750.40999967</v>
      </c>
      <c r="P555" s="13">
        <v>-33662284.240000367</v>
      </c>
      <c r="Q555" s="5">
        <v>-24.347434364459453</v>
      </c>
      <c r="R555" s="5">
        <v>24.089726760415473</v>
      </c>
      <c r="S555" s="5">
        <v>15.422864124129426</v>
      </c>
      <c r="T555" s="2">
        <v>341.02</v>
      </c>
      <c r="U555" s="2">
        <v>68.489999999999995</v>
      </c>
      <c r="V555" s="2">
        <v>83.710000000000008</v>
      </c>
      <c r="W555" s="2">
        <v>58.140000000000008</v>
      </c>
      <c r="X555" s="2">
        <v>25.57</v>
      </c>
      <c r="Y555" s="14">
        <v>0.50284118647212195</v>
      </c>
      <c r="Z555" s="14">
        <v>0.10098995032982122</v>
      </c>
      <c r="AA555" s="43">
        <v>59.925375129999878</v>
      </c>
      <c r="AB555" s="43">
        <v>104.25684942000019</v>
      </c>
      <c r="AC555" s="43">
        <v>10.669190049999953</v>
      </c>
      <c r="AD555" s="43">
        <v>-33.662284240000368</v>
      </c>
      <c r="AE555" s="5">
        <v>10.42461240132122</v>
      </c>
      <c r="AF555" s="5">
        <v>18.165447106112076</v>
      </c>
      <c r="AG555" s="5">
        <v>7.7683169422999576</v>
      </c>
      <c r="AH555" s="5">
        <v>-24.347434364459453</v>
      </c>
      <c r="AI555" s="5">
        <v>23.930182462602406</v>
      </c>
      <c r="AJ555" s="5">
        <v>21.82461583546457</v>
      </c>
      <c r="AK555" s="5">
        <v>24.089726760415473</v>
      </c>
      <c r="AL555" s="5">
        <v>15.422864124129426</v>
      </c>
      <c r="AM555" s="13">
        <f t="shared" ref="AM555" si="2067">J551</f>
        <v>574845114.83999991</v>
      </c>
      <c r="AN555" s="13">
        <f t="shared" ref="AN555" si="2068">K551</f>
        <v>573930946.08000004</v>
      </c>
      <c r="AO555" s="13">
        <f t="shared" ref="AO555" si="2069">L551</f>
        <v>563016818.15999997</v>
      </c>
      <c r="AP555" s="13">
        <f t="shared" ref="AP555" si="2070">M551</f>
        <v>581520280.44000006</v>
      </c>
      <c r="AQ555" s="13">
        <f t="shared" ref="AQ555" si="2071">N551</f>
        <v>634770489.96999979</v>
      </c>
      <c r="AR555" s="13">
        <f t="shared" ref="AR555" si="2072">J552</f>
        <v>573929443.13999975</v>
      </c>
      <c r="AS555" s="13">
        <f t="shared" ref="AS555" si="2073">K552</f>
        <v>587023604.91000021</v>
      </c>
      <c r="AT555" s="13">
        <f t="shared" ref="AT555" si="2074">L552</f>
        <v>543778122.86999989</v>
      </c>
      <c r="AU555" s="13">
        <f t="shared" ref="AU555" si="2075">M552</f>
        <v>577912798.55000019</v>
      </c>
      <c r="AV555" s="13">
        <f t="shared" ref="AV555" si="2076">N552</f>
        <v>678186292.55999994</v>
      </c>
      <c r="AW555" s="13">
        <f t="shared" ref="AW555" si="2077">J554</f>
        <v>137342362.94999987</v>
      </c>
      <c r="AX555" s="13">
        <f t="shared" ref="AX555" si="2078">K554</f>
        <v>138258034.65000004</v>
      </c>
      <c r="AY555" s="13">
        <f t="shared" ref="AY555" si="2079">L554</f>
        <v>125165375.81999987</v>
      </c>
      <c r="AZ555" s="13">
        <f t="shared" ref="AZ555" si="2080">M554</f>
        <v>144404071.10999995</v>
      </c>
      <c r="BA555" s="13">
        <f t="shared" ref="BA555" si="2081">N554</f>
        <v>148011552.99999982</v>
      </c>
      <c r="BB555" s="13">
        <f t="shared" ref="BB555" si="2082">J555</f>
        <v>138258034.65000004</v>
      </c>
      <c r="BC555" s="13">
        <f t="shared" ref="BC555" si="2083">K555</f>
        <v>125165375.81999987</v>
      </c>
      <c r="BD555" s="13">
        <f t="shared" ref="BD555" si="2084">L555</f>
        <v>144404071.10999995</v>
      </c>
      <c r="BE555" s="13">
        <f t="shared" ref="BE555" si="2085">M555</f>
        <v>148011552.99999982</v>
      </c>
      <c r="BF555" s="13">
        <f t="shared" ref="BF555" si="2086">N555</f>
        <v>104595750.40999967</v>
      </c>
      <c r="BG555" s="13">
        <f t="shared" ref="BG555" si="2087">AM555-AR555</f>
        <v>915671.70000016689</v>
      </c>
      <c r="BH555" s="13">
        <f t="shared" ref="BH555" si="2088">AN555-AS555</f>
        <v>-13092658.830000162</v>
      </c>
      <c r="BI555" s="13">
        <f t="shared" ref="BI555" si="2089">AO555-AT555</f>
        <v>19238695.290000081</v>
      </c>
      <c r="BJ555" s="13">
        <f t="shared" ref="BJ555" si="2090">AP555-AU555</f>
        <v>3607481.8899998665</v>
      </c>
      <c r="BK555" s="13">
        <f t="shared" ref="BK555" si="2091">AQ555-AV555</f>
        <v>-43415802.590000153</v>
      </c>
    </row>
    <row r="556" spans="1:63" x14ac:dyDescent="0.2">
      <c r="A556" s="15">
        <v>603</v>
      </c>
      <c r="B556" s="15">
        <v>4</v>
      </c>
      <c r="C556" s="15">
        <v>0</v>
      </c>
      <c r="D556" s="15">
        <v>0</v>
      </c>
      <c r="E556" s="15" t="s">
        <v>93</v>
      </c>
      <c r="F556" s="2" t="s">
        <v>198</v>
      </c>
      <c r="J556" s="11"/>
      <c r="K556" s="11"/>
      <c r="L556" s="11"/>
      <c r="M556" s="11"/>
      <c r="N556" s="11"/>
      <c r="P556" s="13">
        <v>0</v>
      </c>
      <c r="Q556" s="5"/>
    </row>
    <row r="557" spans="1:63" x14ac:dyDescent="0.2">
      <c r="A557" s="15">
        <v>604</v>
      </c>
      <c r="B557" s="15">
        <v>4</v>
      </c>
      <c r="C557" s="15">
        <v>0</v>
      </c>
      <c r="D557" s="15">
        <v>0</v>
      </c>
      <c r="E557" s="15" t="s">
        <v>93</v>
      </c>
      <c r="F557" s="2" t="s">
        <v>198</v>
      </c>
      <c r="I557" s="2" t="s">
        <v>0</v>
      </c>
      <c r="J557" s="4">
        <v>1225394637.3899999</v>
      </c>
      <c r="K557" s="4">
        <v>1201935237.5599999</v>
      </c>
      <c r="L557" s="4">
        <v>1114899818.0799999</v>
      </c>
      <c r="M557" s="4">
        <v>1236792687.5300002</v>
      </c>
      <c r="N557" s="4">
        <v>1281927503.72</v>
      </c>
      <c r="O557" s="2" t="s">
        <v>161</v>
      </c>
      <c r="P557" s="13">
        <v>56532866.330000162</v>
      </c>
      <c r="Q557" s="5">
        <v>4.6134416297439529</v>
      </c>
    </row>
    <row r="558" spans="1:63" x14ac:dyDescent="0.2">
      <c r="A558" s="15">
        <v>605</v>
      </c>
      <c r="B558" s="15">
        <v>4</v>
      </c>
      <c r="C558" s="15">
        <v>0</v>
      </c>
      <c r="D558" s="15">
        <v>0</v>
      </c>
      <c r="E558" s="15" t="s">
        <v>93</v>
      </c>
      <c r="F558" s="2" t="s">
        <v>198</v>
      </c>
      <c r="I558" s="6" t="s">
        <v>98</v>
      </c>
      <c r="J558" s="7">
        <v>1210940698.6999998</v>
      </c>
      <c r="K558" s="7">
        <v>1196734120.8399994</v>
      </c>
      <c r="L558" s="7">
        <v>1073100947.0900009</v>
      </c>
      <c r="M558" s="7">
        <v>1195529079.3200002</v>
      </c>
      <c r="N558" s="7">
        <v>1325893067.0000005</v>
      </c>
      <c r="P558" s="13">
        <v>114952368.30000067</v>
      </c>
      <c r="Q558" s="5">
        <v>9.4928156616923776</v>
      </c>
    </row>
    <row r="559" spans="1:63" ht="12" thickBot="1" x14ac:dyDescent="0.25">
      <c r="A559" s="15">
        <v>606</v>
      </c>
      <c r="B559" s="15">
        <v>4</v>
      </c>
      <c r="C559" s="15">
        <v>0</v>
      </c>
      <c r="D559" s="15">
        <v>0</v>
      </c>
      <c r="E559" s="15" t="s">
        <v>93</v>
      </c>
      <c r="F559" s="2" t="s">
        <v>198</v>
      </c>
      <c r="I559" s="8" t="s">
        <v>99</v>
      </c>
      <c r="J559" s="9">
        <v>14453938.690000057</v>
      </c>
      <c r="K559" s="9">
        <v>5201116.7200005054</v>
      </c>
      <c r="L559" s="9">
        <v>41798870.989999056</v>
      </c>
      <c r="M559" s="9">
        <v>41263608.210000038</v>
      </c>
      <c r="N559" s="9">
        <v>-43965563.280000448</v>
      </c>
      <c r="P559" s="13">
        <v>-58419501.970000505</v>
      </c>
      <c r="Q559" s="5">
        <v>-404.17704283205501</v>
      </c>
    </row>
    <row r="560" spans="1:63" x14ac:dyDescent="0.2">
      <c r="A560" s="15">
        <v>607</v>
      </c>
      <c r="B560" s="15">
        <v>4</v>
      </c>
      <c r="C560" s="15">
        <v>0</v>
      </c>
      <c r="D560" s="15">
        <v>0</v>
      </c>
      <c r="E560" s="15" t="s">
        <v>93</v>
      </c>
      <c r="F560" s="2" t="s">
        <v>198</v>
      </c>
      <c r="I560" s="2" t="s">
        <v>100</v>
      </c>
      <c r="J560" s="12">
        <v>290453449.0799998</v>
      </c>
      <c r="K560" s="4">
        <v>304907387.76999986</v>
      </c>
      <c r="L560" s="4">
        <v>310108504.49000037</v>
      </c>
      <c r="M560" s="4">
        <v>351907375.47999942</v>
      </c>
      <c r="N560" s="4">
        <v>393170983.68999946</v>
      </c>
      <c r="O560" s="2" t="s">
        <v>162</v>
      </c>
      <c r="P560" s="13">
        <v>102717534.60999966</v>
      </c>
      <c r="Q560" s="5">
        <v>35.364542901918881</v>
      </c>
      <c r="R560" s="18">
        <v>23.985769855767078</v>
      </c>
      <c r="S560" s="18">
        <v>29.653295086578751</v>
      </c>
    </row>
    <row r="561" spans="1:63" x14ac:dyDescent="0.2">
      <c r="A561" s="15">
        <v>608</v>
      </c>
      <c r="B561" s="15">
        <v>4</v>
      </c>
      <c r="C561" s="15">
        <v>0</v>
      </c>
      <c r="D561" s="15">
        <v>0</v>
      </c>
      <c r="E561" s="15" t="s">
        <v>93</v>
      </c>
      <c r="F561" s="2" t="s">
        <v>198</v>
      </c>
      <c r="I561" s="6" t="s">
        <v>101</v>
      </c>
      <c r="J561" s="7">
        <v>304907387.76999986</v>
      </c>
      <c r="K561" s="7">
        <v>310108504.49000037</v>
      </c>
      <c r="L561" s="7">
        <v>351907375.47999942</v>
      </c>
      <c r="M561" s="7">
        <v>393170983.68999946</v>
      </c>
      <c r="N561" s="7">
        <v>349205420.40999901</v>
      </c>
      <c r="O561" s="2" t="s">
        <v>163</v>
      </c>
      <c r="P561" s="13">
        <v>44298032.639999151</v>
      </c>
      <c r="Q561" s="5">
        <v>14.528356614768011</v>
      </c>
      <c r="R561" s="18">
        <v>25.179382284973318</v>
      </c>
      <c r="S561" s="18">
        <v>26.337374340460208</v>
      </c>
      <c r="T561" s="2">
        <v>407.30899999999997</v>
      </c>
      <c r="U561" s="2">
        <v>117.88999999999999</v>
      </c>
      <c r="V561" s="2">
        <v>99.990000000000009</v>
      </c>
      <c r="W561" s="2">
        <v>100</v>
      </c>
      <c r="X561" s="2">
        <v>-9.9999999999909051E-3</v>
      </c>
      <c r="Y561" s="14">
        <v>0.30719596484623579</v>
      </c>
      <c r="Z561" s="14">
        <v>8.8913655960763796E-2</v>
      </c>
      <c r="AA561" s="43">
        <v>56.532866330000161</v>
      </c>
      <c r="AB561" s="43">
        <v>114.95236830000067</v>
      </c>
      <c r="AC561" s="43">
        <v>102.71753460999966</v>
      </c>
      <c r="AD561" s="43">
        <v>44.29803263999915</v>
      </c>
      <c r="AE561" s="5">
        <v>4.6134416297439529</v>
      </c>
      <c r="AF561" s="5">
        <v>9.4928156616923776</v>
      </c>
      <c r="AG561" s="5">
        <v>35.364542901918881</v>
      </c>
      <c r="AH561" s="5">
        <v>14.528356614768011</v>
      </c>
      <c r="AI561" s="5">
        <v>23.985769855767078</v>
      </c>
      <c r="AJ561" s="5">
        <v>29.653295086578751</v>
      </c>
      <c r="AK561" s="5">
        <v>25.179382284973318</v>
      </c>
      <c r="AL561" s="5">
        <v>26.337374340460208</v>
      </c>
      <c r="AM561" s="13">
        <f t="shared" ref="AM561" si="2092">J557</f>
        <v>1225394637.3899999</v>
      </c>
      <c r="AN561" s="13">
        <f t="shared" ref="AN561" si="2093">K557</f>
        <v>1201935237.5599999</v>
      </c>
      <c r="AO561" s="13">
        <f t="shared" ref="AO561" si="2094">L557</f>
        <v>1114899818.0799999</v>
      </c>
      <c r="AP561" s="13">
        <f t="shared" ref="AP561" si="2095">M557</f>
        <v>1236792687.5300002</v>
      </c>
      <c r="AQ561" s="13">
        <f t="shared" ref="AQ561" si="2096">N557</f>
        <v>1281927503.72</v>
      </c>
      <c r="AR561" s="13">
        <f t="shared" ref="AR561" si="2097">J558</f>
        <v>1210940698.6999998</v>
      </c>
      <c r="AS561" s="13">
        <f t="shared" ref="AS561" si="2098">K558</f>
        <v>1196734120.8399994</v>
      </c>
      <c r="AT561" s="13">
        <f t="shared" ref="AT561" si="2099">L558</f>
        <v>1073100947.0900009</v>
      </c>
      <c r="AU561" s="13">
        <f t="shared" ref="AU561" si="2100">M558</f>
        <v>1195529079.3200002</v>
      </c>
      <c r="AV561" s="13">
        <f t="shared" ref="AV561" si="2101">N558</f>
        <v>1325893067.0000005</v>
      </c>
      <c r="AW561" s="13">
        <f t="shared" ref="AW561" si="2102">J560</f>
        <v>290453449.0799998</v>
      </c>
      <c r="AX561" s="13">
        <f t="shared" ref="AX561" si="2103">K560</f>
        <v>304907387.76999986</v>
      </c>
      <c r="AY561" s="13">
        <f t="shared" ref="AY561" si="2104">L560</f>
        <v>310108504.49000037</v>
      </c>
      <c r="AZ561" s="13">
        <f t="shared" ref="AZ561" si="2105">M560</f>
        <v>351907375.47999942</v>
      </c>
      <c r="BA561" s="13">
        <f t="shared" ref="BA561" si="2106">N560</f>
        <v>393170983.68999946</v>
      </c>
      <c r="BB561" s="13">
        <f t="shared" ref="BB561" si="2107">J561</f>
        <v>304907387.76999986</v>
      </c>
      <c r="BC561" s="13">
        <f t="shared" ref="BC561" si="2108">K561</f>
        <v>310108504.49000037</v>
      </c>
      <c r="BD561" s="13">
        <f t="shared" ref="BD561" si="2109">L561</f>
        <v>351907375.47999942</v>
      </c>
      <c r="BE561" s="13">
        <f t="shared" ref="BE561" si="2110">M561</f>
        <v>393170983.68999946</v>
      </c>
      <c r="BF561" s="13">
        <f t="shared" ref="BF561" si="2111">N561</f>
        <v>349205420.40999901</v>
      </c>
      <c r="BG561" s="13">
        <f t="shared" ref="BG561" si="2112">AM561-AR561</f>
        <v>14453938.690000057</v>
      </c>
      <c r="BH561" s="13">
        <f t="shared" ref="BH561" si="2113">AN561-AS561</f>
        <v>5201116.7200005054</v>
      </c>
      <c r="BI561" s="13">
        <f t="shared" ref="BI561" si="2114">AO561-AT561</f>
        <v>41798870.989999056</v>
      </c>
      <c r="BJ561" s="13">
        <f t="shared" ref="BJ561" si="2115">AP561-AU561</f>
        <v>41263608.210000038</v>
      </c>
      <c r="BK561" s="13">
        <f t="shared" ref="BK561" si="2116">AQ561-AV561</f>
        <v>-43965563.280000448</v>
      </c>
    </row>
    <row r="562" spans="1:63" x14ac:dyDescent="0.2">
      <c r="A562" s="15">
        <v>610</v>
      </c>
      <c r="B562" s="15">
        <v>0</v>
      </c>
      <c r="C562" s="15">
        <v>0</v>
      </c>
      <c r="D562" s="15">
        <v>0</v>
      </c>
      <c r="E562" s="2" t="s">
        <v>115</v>
      </c>
      <c r="F562" s="2" t="s">
        <v>115</v>
      </c>
      <c r="P562" s="13">
        <v>0</v>
      </c>
      <c r="Q562" s="5"/>
      <c r="R562" s="18"/>
      <c r="S562" s="18"/>
    </row>
    <row r="563" spans="1:63" x14ac:dyDescent="0.2">
      <c r="A563" s="15">
        <v>611</v>
      </c>
      <c r="B563" s="15">
        <v>0</v>
      </c>
      <c r="C563" s="15">
        <v>0</v>
      </c>
      <c r="D563" s="15">
        <v>0</v>
      </c>
      <c r="E563" s="2" t="s">
        <v>115</v>
      </c>
      <c r="F563" s="2" t="s">
        <v>115</v>
      </c>
      <c r="I563" s="2" t="s">
        <v>0</v>
      </c>
      <c r="J563" s="4">
        <v>2840443777.1499996</v>
      </c>
      <c r="K563" s="4">
        <v>2972011511.6899996</v>
      </c>
      <c r="L563" s="4">
        <v>2741929420.3600006</v>
      </c>
      <c r="M563" s="4">
        <v>3113028819.5500002</v>
      </c>
      <c r="N563" s="4">
        <v>3322678075.52</v>
      </c>
      <c r="O563" s="2" t="s">
        <v>159</v>
      </c>
      <c r="P563" s="13">
        <v>482234298.37000036</v>
      </c>
      <c r="Q563" s="5">
        <v>16.977428043087595</v>
      </c>
      <c r="R563" s="18"/>
      <c r="S563" s="18"/>
    </row>
    <row r="564" spans="1:63" x14ac:dyDescent="0.2">
      <c r="A564" s="15">
        <v>612</v>
      </c>
      <c r="B564" s="15">
        <v>0</v>
      </c>
      <c r="C564" s="15">
        <v>0</v>
      </c>
      <c r="D564" s="15">
        <v>0</v>
      </c>
      <c r="E564" s="2" t="s">
        <v>115</v>
      </c>
      <c r="F564" s="2" t="s">
        <v>115</v>
      </c>
      <c r="I564" s="6" t="s">
        <v>98</v>
      </c>
      <c r="J564" s="7">
        <v>2892402970.5999994</v>
      </c>
      <c r="K564" s="7">
        <v>3042320860.6199994</v>
      </c>
      <c r="L564" s="7">
        <v>2576500079.3300004</v>
      </c>
      <c r="M564" s="7">
        <v>3088671000.71</v>
      </c>
      <c r="N564" s="7">
        <v>3447552182.5500011</v>
      </c>
      <c r="P564" s="13">
        <v>555149211.95000172</v>
      </c>
      <c r="Q564" s="5">
        <v>19.193356444203967</v>
      </c>
      <c r="R564" s="18"/>
      <c r="S564" s="18"/>
    </row>
    <row r="565" spans="1:63" ht="12" thickBot="1" x14ac:dyDescent="0.25">
      <c r="A565" s="15">
        <v>613</v>
      </c>
      <c r="B565" s="15">
        <v>0</v>
      </c>
      <c r="C565" s="15">
        <v>0</v>
      </c>
      <c r="D565" s="15">
        <v>0</v>
      </c>
      <c r="E565" s="2" t="s">
        <v>115</v>
      </c>
      <c r="F565" s="2" t="s">
        <v>115</v>
      </c>
      <c r="I565" s="8" t="s">
        <v>99</v>
      </c>
      <c r="J565" s="9">
        <v>-51959193.449999809</v>
      </c>
      <c r="K565" s="9">
        <v>-70309348.929999828</v>
      </c>
      <c r="L565" s="9">
        <v>165429341.03000021</v>
      </c>
      <c r="M565" s="9">
        <v>24357818.840000153</v>
      </c>
      <c r="N565" s="9">
        <v>-124874107.03000116</v>
      </c>
      <c r="P565" s="13">
        <v>-72914913.580001354</v>
      </c>
      <c r="Q565" s="5">
        <v>140.33111127902163</v>
      </c>
      <c r="R565" s="18"/>
      <c r="S565" s="18"/>
    </row>
    <row r="566" spans="1:63" x14ac:dyDescent="0.2">
      <c r="A566" s="15">
        <v>614</v>
      </c>
      <c r="B566" s="15">
        <v>0</v>
      </c>
      <c r="C566" s="15">
        <v>0</v>
      </c>
      <c r="D566" s="15">
        <v>0</v>
      </c>
      <c r="E566" s="2" t="s">
        <v>115</v>
      </c>
      <c r="F566" s="2" t="s">
        <v>115</v>
      </c>
      <c r="I566" s="2" t="s">
        <v>100</v>
      </c>
      <c r="J566" s="12">
        <v>652347114.17999983</v>
      </c>
      <c r="K566" s="4">
        <v>600387920.73000002</v>
      </c>
      <c r="L566" s="4">
        <v>530078571.80000019</v>
      </c>
      <c r="M566" s="4">
        <v>695507912.8300004</v>
      </c>
      <c r="N566" s="4">
        <v>719865731.67000055</v>
      </c>
      <c r="O566" s="2" t="s">
        <v>160</v>
      </c>
      <c r="P566" s="13">
        <v>67518617.490000725</v>
      </c>
      <c r="Q566" s="5">
        <v>10.350105951625398</v>
      </c>
      <c r="R566" s="18">
        <v>22.553811512808572</v>
      </c>
      <c r="S566" s="18">
        <v>20.880488345140808</v>
      </c>
    </row>
    <row r="567" spans="1:63" x14ac:dyDescent="0.2">
      <c r="A567" s="15">
        <v>615</v>
      </c>
      <c r="B567" s="15">
        <v>0</v>
      </c>
      <c r="C567" s="15">
        <v>0</v>
      </c>
      <c r="D567" s="15">
        <v>0</v>
      </c>
      <c r="E567" s="2" t="s">
        <v>115</v>
      </c>
      <c r="F567" s="2" t="s">
        <v>115</v>
      </c>
      <c r="I567" s="6" t="s">
        <v>101</v>
      </c>
      <c r="J567" s="7">
        <v>600387920.73000002</v>
      </c>
      <c r="K567" s="7">
        <v>530078571.80000019</v>
      </c>
      <c r="L567" s="7">
        <v>695507912.8300004</v>
      </c>
      <c r="M567" s="7">
        <v>719865731.67000055</v>
      </c>
      <c r="N567" s="7">
        <v>594991624.63999939</v>
      </c>
      <c r="P567" s="13">
        <v>-5396296.0900006294</v>
      </c>
      <c r="Q567" s="5">
        <v>-0.89880157539468097</v>
      </c>
      <c r="R567" s="18">
        <v>20.757409214161321</v>
      </c>
      <c r="S567" s="18">
        <v>17.25837907984646</v>
      </c>
      <c r="T567" s="2">
        <v>411</v>
      </c>
      <c r="U567" s="2">
        <v>557</v>
      </c>
      <c r="X567" s="2">
        <v>0</v>
      </c>
      <c r="AA567" s="43">
        <v>482.23429837000037</v>
      </c>
      <c r="AB567" s="43">
        <v>555.1492119500017</v>
      </c>
      <c r="AC567" s="43">
        <v>67.518617490000722</v>
      </c>
      <c r="AD567" s="43">
        <v>-5.3962960900006296</v>
      </c>
      <c r="AE567" s="5">
        <v>16.977428043087595</v>
      </c>
      <c r="AF567" s="5">
        <v>19.193356444203967</v>
      </c>
      <c r="AG567" s="5">
        <v>10.350105951625398</v>
      </c>
      <c r="AH567" s="5">
        <v>-0.89880157539468097</v>
      </c>
      <c r="AI567" s="5">
        <v>22.553811512808572</v>
      </c>
      <c r="AJ567" s="5">
        <v>20.880488345140808</v>
      </c>
      <c r="AK567" s="5">
        <v>20.757409214161321</v>
      </c>
      <c r="AL567" s="5">
        <v>17.25837907984646</v>
      </c>
      <c r="AM567" s="13">
        <f t="shared" ref="AM567" si="2117">J563</f>
        <v>2840443777.1499996</v>
      </c>
      <c r="AN567" s="13">
        <f t="shared" ref="AN567" si="2118">K563</f>
        <v>2972011511.6899996</v>
      </c>
      <c r="AO567" s="13">
        <f t="shared" ref="AO567" si="2119">L563</f>
        <v>2741929420.3600006</v>
      </c>
      <c r="AP567" s="13">
        <f t="shared" ref="AP567" si="2120">M563</f>
        <v>3113028819.5500002</v>
      </c>
      <c r="AQ567" s="13">
        <f t="shared" ref="AQ567" si="2121">N563</f>
        <v>3322678075.52</v>
      </c>
      <c r="AR567" s="13">
        <f t="shared" ref="AR567" si="2122">J564</f>
        <v>2892402970.5999994</v>
      </c>
      <c r="AS567" s="13">
        <f t="shared" ref="AS567" si="2123">K564</f>
        <v>3042320860.6199994</v>
      </c>
      <c r="AT567" s="13">
        <f t="shared" ref="AT567" si="2124">L564</f>
        <v>2576500079.3300004</v>
      </c>
      <c r="AU567" s="13">
        <f t="shared" ref="AU567" si="2125">M564</f>
        <v>3088671000.71</v>
      </c>
      <c r="AV567" s="13">
        <f t="shared" ref="AV567" si="2126">N564</f>
        <v>3447552182.5500011</v>
      </c>
      <c r="AW567" s="13">
        <f t="shared" ref="AW567" si="2127">J566</f>
        <v>652347114.17999983</v>
      </c>
      <c r="AX567" s="13">
        <f t="shared" ref="AX567" si="2128">K566</f>
        <v>600387920.73000002</v>
      </c>
      <c r="AY567" s="13">
        <f t="shared" ref="AY567" si="2129">L566</f>
        <v>530078571.80000019</v>
      </c>
      <c r="AZ567" s="13">
        <f t="shared" ref="AZ567" si="2130">M566</f>
        <v>695507912.8300004</v>
      </c>
      <c r="BA567" s="13">
        <f t="shared" ref="BA567" si="2131">N566</f>
        <v>719865731.67000055</v>
      </c>
      <c r="BB567" s="13">
        <f t="shared" ref="BB567" si="2132">J567</f>
        <v>600387920.73000002</v>
      </c>
      <c r="BC567" s="13">
        <f t="shared" ref="BC567" si="2133">K567</f>
        <v>530078571.80000019</v>
      </c>
      <c r="BD567" s="13">
        <f t="shared" ref="BD567" si="2134">L567</f>
        <v>695507912.8300004</v>
      </c>
      <c r="BE567" s="13">
        <f t="shared" ref="BE567" si="2135">M567</f>
        <v>719865731.67000055</v>
      </c>
      <c r="BF567" s="13">
        <f t="shared" ref="BF567" si="2136">N567</f>
        <v>594991624.63999939</v>
      </c>
      <c r="BG567" s="13">
        <f t="shared" ref="BG567" si="2137">AM567-AR567</f>
        <v>-51959193.449999809</v>
      </c>
      <c r="BH567" s="13">
        <f t="shared" ref="BH567" si="2138">AN567-AS567</f>
        <v>-70309348.929999828</v>
      </c>
      <c r="BI567" s="13">
        <f t="shared" ref="BI567" si="2139">AO567-AT567</f>
        <v>165429341.03000021</v>
      </c>
      <c r="BJ567" s="13">
        <f t="shared" ref="BJ567" si="2140">AP567-AU567</f>
        <v>24357818.840000153</v>
      </c>
      <c r="BK567" s="13">
        <f t="shared" ref="BK567" si="2141">AQ567-AV567</f>
        <v>-124874107.03000116</v>
      </c>
    </row>
    <row r="568" spans="1:63" x14ac:dyDescent="0.2">
      <c r="A568" s="15">
        <v>619</v>
      </c>
      <c r="B568" s="15">
        <v>0</v>
      </c>
      <c r="C568" s="15">
        <v>0</v>
      </c>
      <c r="D568" s="15">
        <v>0</v>
      </c>
      <c r="E568" s="2" t="s">
        <v>115</v>
      </c>
      <c r="F568" s="2" t="s">
        <v>115</v>
      </c>
      <c r="R568" s="18"/>
      <c r="S568" s="18"/>
    </row>
    <row r="569" spans="1:63" x14ac:dyDescent="0.2">
      <c r="A569" s="15">
        <v>620</v>
      </c>
      <c r="B569" s="15">
        <v>5</v>
      </c>
      <c r="C569" s="15">
        <v>0</v>
      </c>
      <c r="D569" s="15">
        <v>0</v>
      </c>
      <c r="E569" s="2" t="s">
        <v>175</v>
      </c>
      <c r="F569" s="2" t="s">
        <v>175</v>
      </c>
      <c r="I569" s="2" t="s">
        <v>0</v>
      </c>
      <c r="J569" s="4">
        <v>1615049139.7599998</v>
      </c>
      <c r="K569" s="4">
        <v>1770076274.1299996</v>
      </c>
      <c r="L569" s="4">
        <v>1627029602.2800007</v>
      </c>
      <c r="M569" s="4">
        <v>1876236132.02</v>
      </c>
      <c r="N569" s="4">
        <v>2040750571.8</v>
      </c>
      <c r="O569" s="2" t="s">
        <v>170</v>
      </c>
      <c r="P569" s="13">
        <v>425701432.0400002</v>
      </c>
      <c r="Q569" s="5">
        <v>26.358419787973798</v>
      </c>
      <c r="R569" s="18"/>
      <c r="S569" s="18"/>
    </row>
    <row r="570" spans="1:63" x14ac:dyDescent="0.2">
      <c r="A570" s="15">
        <v>621</v>
      </c>
      <c r="B570" s="15">
        <v>5</v>
      </c>
      <c r="C570" s="15">
        <v>0</v>
      </c>
      <c r="D570" s="15">
        <v>0</v>
      </c>
      <c r="E570" s="2" t="s">
        <v>175</v>
      </c>
      <c r="F570" s="2" t="s">
        <v>175</v>
      </c>
      <c r="I570" s="6" t="s">
        <v>98</v>
      </c>
      <c r="J570" s="4">
        <v>1681462271.8999996</v>
      </c>
      <c r="K570" s="4">
        <v>1845586739.78</v>
      </c>
      <c r="L570" s="4">
        <v>1503399132.2399995</v>
      </c>
      <c r="M570" s="4">
        <v>1893141921.3899999</v>
      </c>
      <c r="N570" s="4">
        <v>2121659115.5500007</v>
      </c>
      <c r="O570" s="2" t="s">
        <v>171</v>
      </c>
      <c r="P570" s="13">
        <v>440196843.65000105</v>
      </c>
      <c r="Q570" s="5">
        <v>26.17940652052766</v>
      </c>
      <c r="R570" s="18"/>
      <c r="S570" s="18"/>
    </row>
    <row r="571" spans="1:63" ht="12" thickBot="1" x14ac:dyDescent="0.25">
      <c r="A571" s="15">
        <v>622</v>
      </c>
      <c r="B571" s="15">
        <v>5</v>
      </c>
      <c r="C571" s="15">
        <v>0</v>
      </c>
      <c r="D571" s="15">
        <v>0</v>
      </c>
      <c r="E571" s="2" t="s">
        <v>175</v>
      </c>
      <c r="F571" s="2" t="s">
        <v>175</v>
      </c>
      <c r="I571" s="8" t="s">
        <v>99</v>
      </c>
      <c r="J571" s="4">
        <v>-66413132.139999866</v>
      </c>
      <c r="K571" s="4">
        <v>-75510465.650000334</v>
      </c>
      <c r="L571" s="4">
        <v>123630470.04000115</v>
      </c>
      <c r="M571" s="4">
        <v>-16905789.369999886</v>
      </c>
      <c r="N571" s="4">
        <v>-80908543.750000715</v>
      </c>
      <c r="P571" s="13">
        <v>-14495411.610000849</v>
      </c>
      <c r="Q571" s="5">
        <v>21.826122549745584</v>
      </c>
      <c r="R571" s="18"/>
      <c r="S571" s="18"/>
    </row>
    <row r="572" spans="1:63" x14ac:dyDescent="0.2">
      <c r="A572" s="15">
        <v>623</v>
      </c>
      <c r="B572" s="15">
        <v>5</v>
      </c>
      <c r="C572" s="15">
        <v>0</v>
      </c>
      <c r="D572" s="15">
        <v>0</v>
      </c>
      <c r="E572" s="2" t="s">
        <v>175</v>
      </c>
      <c r="F572" s="2" t="s">
        <v>175</v>
      </c>
      <c r="I572" s="2" t="s">
        <v>100</v>
      </c>
      <c r="J572" s="4">
        <v>361893665.10000002</v>
      </c>
      <c r="K572" s="4">
        <v>295480532.96000016</v>
      </c>
      <c r="L572" s="4">
        <v>219970067.30999982</v>
      </c>
      <c r="M572" s="4">
        <v>343600537.35000098</v>
      </c>
      <c r="N572" s="4">
        <v>326694747.98000109</v>
      </c>
      <c r="O572" s="2" t="s">
        <v>172</v>
      </c>
      <c r="P572" s="13">
        <v>-35198917.119998932</v>
      </c>
      <c r="Q572" s="5">
        <v>-9.7263148030714</v>
      </c>
      <c r="R572" s="18">
        <v>21.522556357513245</v>
      </c>
      <c r="S572" s="18">
        <v>15.398079059241878</v>
      </c>
      <c r="V572" s="2" t="s">
        <v>178</v>
      </c>
      <c r="W572" s="2" t="s">
        <v>179</v>
      </c>
      <c r="Y572" s="14"/>
      <c r="Z572" s="14"/>
    </row>
    <row r="573" spans="1:63" x14ac:dyDescent="0.2">
      <c r="A573" s="15">
        <v>624</v>
      </c>
      <c r="B573" s="15">
        <v>5</v>
      </c>
      <c r="C573" s="15">
        <v>0</v>
      </c>
      <c r="D573" s="15">
        <v>0</v>
      </c>
      <c r="E573" s="2" t="s">
        <v>175</v>
      </c>
      <c r="F573" s="2" t="s">
        <v>175</v>
      </c>
      <c r="I573" s="6" t="s">
        <v>101</v>
      </c>
      <c r="J573" s="4">
        <v>295480532.96000016</v>
      </c>
      <c r="K573" s="4">
        <v>219970067.30999982</v>
      </c>
      <c r="L573" s="4">
        <v>343600537.35000098</v>
      </c>
      <c r="M573" s="4">
        <v>326694747.98000109</v>
      </c>
      <c r="N573" s="4">
        <v>245786204.23000038</v>
      </c>
      <c r="O573" s="2" t="s">
        <v>173</v>
      </c>
      <c r="P573" s="13">
        <v>-49694328.729999781</v>
      </c>
      <c r="Q573" s="5">
        <v>-16.818139669704401</v>
      </c>
      <c r="R573" s="18">
        <v>17.572831570351944</v>
      </c>
      <c r="S573" s="18">
        <v>11.584622733623487</v>
      </c>
      <c r="T573" s="2">
        <v>3.6910000000000309</v>
      </c>
      <c r="U573" s="2">
        <v>439.11</v>
      </c>
      <c r="V573" s="19">
        <v>0.89805352798054283</v>
      </c>
      <c r="W573" s="19">
        <v>78.834829443447035</v>
      </c>
      <c r="X573" s="2">
        <v>-77.936775915466498</v>
      </c>
      <c r="Y573" s="20">
        <v>1.739676262293063E-3</v>
      </c>
      <c r="Z573" s="14">
        <v>0.20696538703210526</v>
      </c>
      <c r="AA573" s="43">
        <v>425.70143204000021</v>
      </c>
      <c r="AB573" s="43">
        <v>440.19684365000103</v>
      </c>
      <c r="AC573" s="43">
        <v>-35.198917119998931</v>
      </c>
      <c r="AD573" s="43">
        <v>-49.694328729999782</v>
      </c>
      <c r="AE573" s="5">
        <v>26.358419787973798</v>
      </c>
      <c r="AF573" s="5">
        <v>26.17940652052766</v>
      </c>
      <c r="AG573" s="5">
        <v>-9.7263148030714</v>
      </c>
      <c r="AH573" s="5">
        <v>-16.818139669704401</v>
      </c>
      <c r="AI573" s="5">
        <v>21.522556357513245</v>
      </c>
      <c r="AJ573" s="5">
        <v>15.398079059241878</v>
      </c>
      <c r="AK573" s="5">
        <v>17.572831570351944</v>
      </c>
      <c r="AL573" s="5">
        <v>11.584622733623487</v>
      </c>
      <c r="AM573" s="13">
        <f t="shared" ref="AM573" si="2142">J569</f>
        <v>1615049139.7599998</v>
      </c>
      <c r="AN573" s="13">
        <f t="shared" ref="AN573" si="2143">K569</f>
        <v>1770076274.1299996</v>
      </c>
      <c r="AO573" s="13">
        <f t="shared" ref="AO573" si="2144">L569</f>
        <v>1627029602.2800007</v>
      </c>
      <c r="AP573" s="13">
        <f t="shared" ref="AP573" si="2145">M569</f>
        <v>1876236132.02</v>
      </c>
      <c r="AQ573" s="13">
        <f t="shared" ref="AQ573" si="2146">N569</f>
        <v>2040750571.8</v>
      </c>
      <c r="AR573" s="13">
        <f t="shared" ref="AR573" si="2147">J570</f>
        <v>1681462271.8999996</v>
      </c>
      <c r="AS573" s="13">
        <f t="shared" ref="AS573" si="2148">K570</f>
        <v>1845586739.78</v>
      </c>
      <c r="AT573" s="13">
        <f t="shared" ref="AT573" si="2149">L570</f>
        <v>1503399132.2399995</v>
      </c>
      <c r="AU573" s="13">
        <f t="shared" ref="AU573" si="2150">M570</f>
        <v>1893141921.3899999</v>
      </c>
      <c r="AV573" s="13">
        <f t="shared" ref="AV573" si="2151">N570</f>
        <v>2121659115.5500007</v>
      </c>
      <c r="AW573" s="13">
        <f t="shared" ref="AW573" si="2152">J572</f>
        <v>361893665.10000002</v>
      </c>
      <c r="AX573" s="13">
        <f t="shared" ref="AX573" si="2153">K572</f>
        <v>295480532.96000016</v>
      </c>
      <c r="AY573" s="13">
        <f t="shared" ref="AY573" si="2154">L572</f>
        <v>219970067.30999982</v>
      </c>
      <c r="AZ573" s="13">
        <f t="shared" ref="AZ573" si="2155">M572</f>
        <v>343600537.35000098</v>
      </c>
      <c r="BA573" s="13">
        <f t="shared" ref="BA573" si="2156">N572</f>
        <v>326694747.98000109</v>
      </c>
      <c r="BB573" s="13">
        <f t="shared" ref="BB573" si="2157">J573</f>
        <v>295480532.96000016</v>
      </c>
      <c r="BC573" s="13">
        <f t="shared" ref="BC573" si="2158">K573</f>
        <v>219970067.30999982</v>
      </c>
      <c r="BD573" s="13">
        <f t="shared" ref="BD573" si="2159">L573</f>
        <v>343600537.35000098</v>
      </c>
      <c r="BE573" s="13">
        <f t="shared" ref="BE573" si="2160">M573</f>
        <v>326694747.98000109</v>
      </c>
      <c r="BF573" s="13">
        <f t="shared" ref="BF573" si="2161">N573</f>
        <v>245786204.23000038</v>
      </c>
      <c r="BG573" s="13">
        <f t="shared" ref="BG573" si="2162">AM573-AR573</f>
        <v>-66413132.139999866</v>
      </c>
      <c r="BH573" s="13">
        <f t="shared" ref="BH573" si="2163">AN573-AS573</f>
        <v>-75510465.650000334</v>
      </c>
      <c r="BI573" s="13">
        <f t="shared" ref="BI573" si="2164">AO573-AT573</f>
        <v>123630470.04000115</v>
      </c>
      <c r="BJ573" s="13">
        <f t="shared" ref="BJ573" si="2165">AP573-AU573</f>
        <v>-16905789.369999886</v>
      </c>
      <c r="BK573" s="13">
        <f t="shared" ref="BK573" si="2166">AQ573-AV573</f>
        <v>-80908543.750000715</v>
      </c>
    </row>
    <row r="574" spans="1:63" x14ac:dyDescent="0.2">
      <c r="A574" s="15">
        <v>626</v>
      </c>
      <c r="B574" s="15">
        <v>5</v>
      </c>
      <c r="C574" s="15">
        <v>0</v>
      </c>
      <c r="D574" s="15">
        <v>0</v>
      </c>
      <c r="E574" s="2" t="s">
        <v>113</v>
      </c>
      <c r="F574" s="2" t="s">
        <v>113</v>
      </c>
      <c r="P574" s="2">
        <v>0</v>
      </c>
    </row>
    <row r="575" spans="1:63" x14ac:dyDescent="0.2">
      <c r="A575" s="15">
        <v>627</v>
      </c>
      <c r="B575" s="15">
        <v>5</v>
      </c>
      <c r="C575" s="15">
        <v>0</v>
      </c>
      <c r="D575" s="15">
        <v>0</v>
      </c>
      <c r="E575" s="2" t="s">
        <v>113</v>
      </c>
      <c r="F575" s="2" t="s">
        <v>113</v>
      </c>
      <c r="I575" s="2" t="s">
        <v>0</v>
      </c>
      <c r="J575" s="2">
        <v>650549522.55000007</v>
      </c>
      <c r="K575" s="2">
        <v>628004291.4799999</v>
      </c>
      <c r="L575" s="2">
        <v>551882999.92000008</v>
      </c>
      <c r="M575" s="2">
        <v>655272407.09000003</v>
      </c>
      <c r="N575" s="2">
        <v>647157013.75000024</v>
      </c>
      <c r="O575" s="2" t="s">
        <v>150</v>
      </c>
      <c r="P575" s="13">
        <v>-3392508.7999998331</v>
      </c>
      <c r="Q575" s="5">
        <v>-0.521483558500202</v>
      </c>
      <c r="R575" s="18"/>
      <c r="S575" s="18"/>
    </row>
    <row r="576" spans="1:63" x14ac:dyDescent="0.2">
      <c r="A576" s="15">
        <v>628</v>
      </c>
      <c r="B576" s="15">
        <v>5</v>
      </c>
      <c r="C576" s="15">
        <v>0</v>
      </c>
      <c r="D576" s="15">
        <v>0</v>
      </c>
      <c r="E576" s="2" t="s">
        <v>113</v>
      </c>
      <c r="F576" s="2" t="s">
        <v>113</v>
      </c>
      <c r="I576" s="2" t="s">
        <v>98</v>
      </c>
      <c r="J576" s="2">
        <v>637011255.56000006</v>
      </c>
      <c r="K576" s="2">
        <v>609710515.92999923</v>
      </c>
      <c r="L576" s="2">
        <v>529322824.22000092</v>
      </c>
      <c r="M576" s="2">
        <v>617616280.76999986</v>
      </c>
      <c r="N576" s="2">
        <v>647706774.44000053</v>
      </c>
      <c r="P576" s="13">
        <v>10695518.880000472</v>
      </c>
      <c r="Q576" s="5">
        <v>1.6790156824777025</v>
      </c>
      <c r="R576" s="18"/>
      <c r="S576" s="18"/>
    </row>
    <row r="577" spans="1:63" x14ac:dyDescent="0.2">
      <c r="A577" s="15">
        <v>629</v>
      </c>
      <c r="B577" s="15">
        <v>5</v>
      </c>
      <c r="C577" s="15">
        <v>0</v>
      </c>
      <c r="D577" s="15">
        <v>0</v>
      </c>
      <c r="E577" s="2" t="s">
        <v>113</v>
      </c>
      <c r="F577" s="2" t="s">
        <v>113</v>
      </c>
      <c r="I577" s="2" t="s">
        <v>99</v>
      </c>
      <c r="J577" s="2">
        <v>13538266.99000001</v>
      </c>
      <c r="K577" s="2">
        <v>18293775.550000668</v>
      </c>
      <c r="L577" s="2">
        <v>22560175.699999154</v>
      </c>
      <c r="M577" s="2">
        <v>37656126.320000172</v>
      </c>
      <c r="N577" s="2">
        <v>-549760.69000029564</v>
      </c>
      <c r="P577" s="13">
        <v>-14088027.680000305</v>
      </c>
      <c r="Q577" s="5">
        <v>-104.06079072311378</v>
      </c>
      <c r="R577" s="18"/>
      <c r="S577" s="18"/>
    </row>
    <row r="578" spans="1:63" x14ac:dyDescent="0.2">
      <c r="A578" s="15">
        <v>630</v>
      </c>
      <c r="B578" s="15">
        <v>5</v>
      </c>
      <c r="C578" s="15">
        <v>0</v>
      </c>
      <c r="D578" s="15">
        <v>0</v>
      </c>
      <c r="E578" s="2" t="s">
        <v>113</v>
      </c>
      <c r="F578" s="2" t="s">
        <v>113</v>
      </c>
      <c r="I578" s="2" t="s">
        <v>100</v>
      </c>
      <c r="J578" s="2">
        <v>153111086.12999991</v>
      </c>
      <c r="K578" s="2">
        <v>166649353.11999992</v>
      </c>
      <c r="L578" s="2">
        <v>184943128.67000058</v>
      </c>
      <c r="M578" s="2">
        <v>207503304.36999974</v>
      </c>
      <c r="N578" s="2">
        <v>245159430.68999991</v>
      </c>
      <c r="O578" s="2" t="s">
        <v>151</v>
      </c>
      <c r="P578" s="13">
        <v>92048344.560000002</v>
      </c>
      <c r="Q578" s="5">
        <v>60.118667358838927</v>
      </c>
      <c r="R578" s="18">
        <v>24.035852552620774</v>
      </c>
      <c r="S578" s="18">
        <v>37.85037309544304</v>
      </c>
      <c r="V578" s="2" t="s">
        <v>178</v>
      </c>
      <c r="W578" s="2" t="s">
        <v>179</v>
      </c>
      <c r="Y578" s="14"/>
      <c r="Z578" s="14"/>
    </row>
    <row r="579" spans="1:63" x14ac:dyDescent="0.2">
      <c r="A579" s="15">
        <v>631</v>
      </c>
      <c r="B579" s="15">
        <v>5</v>
      </c>
      <c r="C579" s="15">
        <v>0</v>
      </c>
      <c r="D579" s="15">
        <v>0</v>
      </c>
      <c r="E579" s="2" t="s">
        <v>113</v>
      </c>
      <c r="F579" s="2" t="s">
        <v>113</v>
      </c>
      <c r="I579" s="2" t="s">
        <v>101</v>
      </c>
      <c r="J579" s="2">
        <v>166649353.11999992</v>
      </c>
      <c r="K579" s="2">
        <v>184943128.67000058</v>
      </c>
      <c r="L579" s="2">
        <v>207503304.36999974</v>
      </c>
      <c r="M579" s="2">
        <v>245159430.68999991</v>
      </c>
      <c r="N579" s="2">
        <v>244609669.99999961</v>
      </c>
      <c r="O579" s="2" t="s">
        <v>152</v>
      </c>
      <c r="P579" s="13">
        <v>77960316.879999697</v>
      </c>
      <c r="Q579" s="5">
        <v>46.781049803333154</v>
      </c>
      <c r="R579" s="18">
        <v>26.161131638639191</v>
      </c>
      <c r="S579" s="18">
        <v>37.765495074756039</v>
      </c>
      <c r="T579" s="2">
        <v>66.289000000000001</v>
      </c>
      <c r="U579" s="2">
        <v>49.4</v>
      </c>
      <c r="V579" s="19">
        <v>16.128710462287106</v>
      </c>
      <c r="W579" s="19">
        <v>8.8689407540394978</v>
      </c>
      <c r="X579" s="2">
        <v>7.2597697082476085</v>
      </c>
      <c r="Y579" s="14">
        <v>0.10234415111268934</v>
      </c>
      <c r="Z579" s="14">
        <v>7.6269080314484344E-2</v>
      </c>
      <c r="AA579" s="43">
        <v>-3.3925087999998329</v>
      </c>
      <c r="AB579" s="43">
        <v>10.695518880000472</v>
      </c>
      <c r="AC579" s="43">
        <v>92.048344560000004</v>
      </c>
      <c r="AD579" s="43">
        <v>77.960316879999695</v>
      </c>
      <c r="AE579" s="5">
        <v>-0.521483558500202</v>
      </c>
      <c r="AF579" s="5">
        <v>1.6790156824777025</v>
      </c>
      <c r="AG579" s="5">
        <v>60.118667358838927</v>
      </c>
      <c r="AH579" s="5">
        <v>46.781049803333154</v>
      </c>
      <c r="AI579" s="5">
        <v>24.035852552620774</v>
      </c>
      <c r="AJ579" s="5">
        <v>37.85037309544304</v>
      </c>
      <c r="AK579" s="5">
        <v>26.161131638639191</v>
      </c>
      <c r="AL579" s="5">
        <v>37.765495074756039</v>
      </c>
      <c r="AM579" s="13">
        <f t="shared" ref="AM579" si="2167">J575</f>
        <v>650549522.55000007</v>
      </c>
      <c r="AN579" s="13">
        <f t="shared" ref="AN579" si="2168">K575</f>
        <v>628004291.4799999</v>
      </c>
      <c r="AO579" s="13">
        <f t="shared" ref="AO579" si="2169">L575</f>
        <v>551882999.92000008</v>
      </c>
      <c r="AP579" s="13">
        <f t="shared" ref="AP579" si="2170">M575</f>
        <v>655272407.09000003</v>
      </c>
      <c r="AQ579" s="13">
        <f t="shared" ref="AQ579" si="2171">N575</f>
        <v>647157013.75000024</v>
      </c>
      <c r="AR579" s="13">
        <f t="shared" ref="AR579" si="2172">J576</f>
        <v>637011255.56000006</v>
      </c>
      <c r="AS579" s="13">
        <f t="shared" ref="AS579" si="2173">K576</f>
        <v>609710515.92999923</v>
      </c>
      <c r="AT579" s="13">
        <f t="shared" ref="AT579" si="2174">L576</f>
        <v>529322824.22000092</v>
      </c>
      <c r="AU579" s="13">
        <f t="shared" ref="AU579" si="2175">M576</f>
        <v>617616280.76999986</v>
      </c>
      <c r="AV579" s="13">
        <f t="shared" ref="AV579" si="2176">N576</f>
        <v>647706774.44000053</v>
      </c>
      <c r="AW579" s="13">
        <f t="shared" ref="AW579" si="2177">J578</f>
        <v>153111086.12999991</v>
      </c>
      <c r="AX579" s="13">
        <f t="shared" ref="AX579" si="2178">K578</f>
        <v>166649353.11999992</v>
      </c>
      <c r="AY579" s="13">
        <f t="shared" ref="AY579" si="2179">L578</f>
        <v>184943128.67000058</v>
      </c>
      <c r="AZ579" s="13">
        <f t="shared" ref="AZ579" si="2180">M578</f>
        <v>207503304.36999974</v>
      </c>
      <c r="BA579" s="13">
        <f t="shared" ref="BA579" si="2181">N578</f>
        <v>245159430.68999991</v>
      </c>
      <c r="BB579" s="13">
        <f t="shared" ref="BB579" si="2182">J579</f>
        <v>166649353.11999992</v>
      </c>
      <c r="BC579" s="13">
        <f t="shared" ref="BC579" si="2183">K579</f>
        <v>184943128.67000058</v>
      </c>
      <c r="BD579" s="13">
        <f t="shared" ref="BD579" si="2184">L579</f>
        <v>207503304.36999974</v>
      </c>
      <c r="BE579" s="13">
        <f t="shared" ref="BE579" si="2185">M579</f>
        <v>245159430.68999991</v>
      </c>
      <c r="BF579" s="13">
        <f t="shared" ref="BF579" si="2186">N579</f>
        <v>244609669.99999961</v>
      </c>
      <c r="BG579" s="13">
        <f t="shared" ref="BG579" si="2187">AM579-AR579</f>
        <v>13538266.99000001</v>
      </c>
      <c r="BH579" s="13">
        <f t="shared" ref="BH579" si="2188">AN579-AS579</f>
        <v>18293775.550000668</v>
      </c>
      <c r="BI579" s="13">
        <f t="shared" ref="BI579" si="2189">AO579-AT579</f>
        <v>22560175.699999154</v>
      </c>
      <c r="BJ579" s="13">
        <f t="shared" ref="BJ579" si="2190">AP579-AU579</f>
        <v>37656126.320000172</v>
      </c>
      <c r="BK579" s="13">
        <f t="shared" ref="BK579" si="2191">AQ579-AV579</f>
        <v>-549760.69000029564</v>
      </c>
    </row>
    <row r="580" spans="1:63" x14ac:dyDescent="0.2">
      <c r="A580" s="15">
        <v>633</v>
      </c>
      <c r="B580" s="15">
        <v>5</v>
      </c>
      <c r="C580" s="15">
        <v>0</v>
      </c>
      <c r="D580" s="15">
        <v>0</v>
      </c>
      <c r="E580" s="2" t="s">
        <v>114</v>
      </c>
      <c r="F580" s="2" t="s">
        <v>114</v>
      </c>
      <c r="J580" s="11"/>
      <c r="K580" s="11"/>
      <c r="L580" s="11"/>
      <c r="M580" s="11"/>
      <c r="N580" s="11"/>
      <c r="P580" s="13">
        <v>0</v>
      </c>
      <c r="Q580" s="5"/>
      <c r="V580" s="19">
        <v>16.28</v>
      </c>
      <c r="W580" s="19">
        <v>41.86</v>
      </c>
      <c r="X580" s="19"/>
    </row>
    <row r="581" spans="1:63" x14ac:dyDescent="0.2">
      <c r="A581" s="15">
        <v>634</v>
      </c>
      <c r="B581" s="15">
        <v>5</v>
      </c>
      <c r="C581" s="15">
        <v>0</v>
      </c>
      <c r="D581" s="15">
        <v>0</v>
      </c>
      <c r="E581" s="2" t="s">
        <v>114</v>
      </c>
      <c r="F581" s="2" t="s">
        <v>114</v>
      </c>
      <c r="I581" s="2" t="s">
        <v>0</v>
      </c>
      <c r="J581" s="4">
        <v>574845114.83999991</v>
      </c>
      <c r="K581" s="4">
        <v>573930946.08000004</v>
      </c>
      <c r="L581" s="4">
        <v>563016818.15999997</v>
      </c>
      <c r="M581" s="4">
        <v>581520280.44000006</v>
      </c>
      <c r="N581" s="4">
        <v>634770489.96999979</v>
      </c>
      <c r="O581" s="2" t="s">
        <v>164</v>
      </c>
      <c r="P581" s="13">
        <v>59925375.129999876</v>
      </c>
      <c r="Q581" s="5">
        <v>10.42461240132122</v>
      </c>
      <c r="R581" s="18"/>
      <c r="S581" s="18"/>
      <c r="V581" s="19"/>
      <c r="W581" s="19"/>
      <c r="X581" s="19"/>
    </row>
    <row r="582" spans="1:63" x14ac:dyDescent="0.2">
      <c r="A582" s="15">
        <v>635</v>
      </c>
      <c r="B582" s="15">
        <v>5</v>
      </c>
      <c r="C582" s="15">
        <v>0</v>
      </c>
      <c r="D582" s="15">
        <v>0</v>
      </c>
      <c r="E582" s="2" t="s">
        <v>114</v>
      </c>
      <c r="F582" s="2" t="s">
        <v>114</v>
      </c>
      <c r="I582" s="6" t="s">
        <v>98</v>
      </c>
      <c r="J582" s="7">
        <v>573929443.13999975</v>
      </c>
      <c r="K582" s="7">
        <v>587023604.91000021</v>
      </c>
      <c r="L582" s="7">
        <v>543778122.86999989</v>
      </c>
      <c r="M582" s="7">
        <v>577912798.55000019</v>
      </c>
      <c r="N582" s="7">
        <v>678186292.55999994</v>
      </c>
      <c r="P582" s="13">
        <v>104256849.4200002</v>
      </c>
      <c r="Q582" s="5">
        <v>18.165447106112076</v>
      </c>
      <c r="R582" s="18"/>
      <c r="S582" s="18"/>
      <c r="V582" s="19"/>
      <c r="W582" s="19"/>
      <c r="X582" s="19"/>
    </row>
    <row r="583" spans="1:63" ht="12" thickBot="1" x14ac:dyDescent="0.25">
      <c r="A583" s="15">
        <v>636</v>
      </c>
      <c r="B583" s="15">
        <v>5</v>
      </c>
      <c r="C583" s="15">
        <v>0</v>
      </c>
      <c r="D583" s="15">
        <v>0</v>
      </c>
      <c r="E583" s="2" t="s">
        <v>114</v>
      </c>
      <c r="F583" s="2" t="s">
        <v>114</v>
      </c>
      <c r="I583" s="8" t="s">
        <v>99</v>
      </c>
      <c r="J583" s="9">
        <v>915671.70000016689</v>
      </c>
      <c r="K583" s="9">
        <v>-13092658.830000162</v>
      </c>
      <c r="L583" s="9">
        <v>19238695.290000081</v>
      </c>
      <c r="M583" s="9">
        <v>3607481.8899998665</v>
      </c>
      <c r="N583" s="9">
        <v>-43415802.590000153</v>
      </c>
      <c r="P583" s="13">
        <v>-44331474.290000319</v>
      </c>
      <c r="Q583" s="5">
        <v>-4841.4157923622888</v>
      </c>
      <c r="R583" s="18"/>
      <c r="S583" s="18"/>
      <c r="V583" s="19"/>
      <c r="W583" s="19"/>
      <c r="X583" s="19"/>
    </row>
    <row r="584" spans="1:63" x14ac:dyDescent="0.2">
      <c r="A584" s="15">
        <v>637</v>
      </c>
      <c r="B584" s="15">
        <v>5</v>
      </c>
      <c r="C584" s="15">
        <v>0</v>
      </c>
      <c r="D584" s="15">
        <v>0</v>
      </c>
      <c r="E584" s="2" t="s">
        <v>114</v>
      </c>
      <c r="F584" s="2" t="s">
        <v>114</v>
      </c>
      <c r="I584" s="2" t="s">
        <v>100</v>
      </c>
      <c r="J584" s="12">
        <v>137342362.94999987</v>
      </c>
      <c r="K584" s="4">
        <v>138258034.65000004</v>
      </c>
      <c r="L584" s="4">
        <v>125165375.81999987</v>
      </c>
      <c r="M584" s="4">
        <v>144404071.10999995</v>
      </c>
      <c r="N584" s="4">
        <v>148011552.99999982</v>
      </c>
      <c r="P584" s="13">
        <v>10669190.049999952</v>
      </c>
      <c r="Q584" s="5">
        <v>7.7683169422999576</v>
      </c>
      <c r="R584" s="18">
        <v>23.930182462602406</v>
      </c>
      <c r="S584" s="18">
        <v>21.82461583546457</v>
      </c>
      <c r="V584" s="19" t="s">
        <v>178</v>
      </c>
      <c r="W584" s="19" t="s">
        <v>179</v>
      </c>
      <c r="X584" s="19"/>
      <c r="Y584" s="14"/>
      <c r="Z584" s="14"/>
    </row>
    <row r="585" spans="1:63" x14ac:dyDescent="0.2">
      <c r="A585" s="15">
        <v>638</v>
      </c>
      <c r="B585" s="15">
        <v>5</v>
      </c>
      <c r="C585" s="15">
        <v>0</v>
      </c>
      <c r="D585" s="15">
        <v>0</v>
      </c>
      <c r="E585" s="2" t="s">
        <v>114</v>
      </c>
      <c r="F585" s="2" t="s">
        <v>114</v>
      </c>
      <c r="I585" s="6" t="s">
        <v>101</v>
      </c>
      <c r="J585" s="7">
        <v>138258034.65000004</v>
      </c>
      <c r="K585" s="7">
        <v>125165375.81999987</v>
      </c>
      <c r="L585" s="7">
        <v>144404071.10999995</v>
      </c>
      <c r="M585" s="7">
        <v>148011552.99999982</v>
      </c>
      <c r="N585" s="7">
        <v>104595750.40999967</v>
      </c>
      <c r="P585" s="13">
        <v>-33662284.240000367</v>
      </c>
      <c r="Q585" s="5">
        <v>-24.347434364459453</v>
      </c>
      <c r="R585" s="18">
        <v>24.089726760415473</v>
      </c>
      <c r="S585" s="18">
        <v>15.422864124129426</v>
      </c>
      <c r="T585" s="2">
        <v>341.02</v>
      </c>
      <c r="U585" s="2">
        <v>68.489999999999995</v>
      </c>
      <c r="V585" s="19">
        <v>82.973236009732361</v>
      </c>
      <c r="W585" s="19">
        <v>12.296229802513464</v>
      </c>
      <c r="X585" s="2">
        <v>70.677006207218895</v>
      </c>
      <c r="Y585" s="14">
        <v>0.50284118647212195</v>
      </c>
      <c r="Z585" s="14">
        <v>0.10098995032982122</v>
      </c>
      <c r="AA585" s="43">
        <v>59.925375129999878</v>
      </c>
      <c r="AB585" s="43">
        <v>104.25684942000019</v>
      </c>
      <c r="AC585" s="43">
        <v>10.669190049999953</v>
      </c>
      <c r="AD585" s="43">
        <v>-33.662284240000368</v>
      </c>
      <c r="AE585" s="5">
        <v>10.42461240132122</v>
      </c>
      <c r="AF585" s="5">
        <v>18.165447106112076</v>
      </c>
      <c r="AG585" s="5">
        <v>7.7683169422999576</v>
      </c>
      <c r="AH585" s="5">
        <v>-24.347434364459453</v>
      </c>
      <c r="AI585" s="5">
        <v>23.930182462602406</v>
      </c>
      <c r="AJ585" s="5">
        <v>21.82461583546457</v>
      </c>
      <c r="AK585" s="5">
        <v>24.089726760415473</v>
      </c>
      <c r="AL585" s="5">
        <v>15.422864124129426</v>
      </c>
      <c r="AM585" s="13">
        <f t="shared" ref="AM585" si="2192">J581</f>
        <v>574845114.83999991</v>
      </c>
      <c r="AN585" s="13">
        <f t="shared" ref="AN585" si="2193">K581</f>
        <v>573930946.08000004</v>
      </c>
      <c r="AO585" s="13">
        <f t="shared" ref="AO585" si="2194">L581</f>
        <v>563016818.15999997</v>
      </c>
      <c r="AP585" s="13">
        <f t="shared" ref="AP585" si="2195">M581</f>
        <v>581520280.44000006</v>
      </c>
      <c r="AQ585" s="13">
        <f t="shared" ref="AQ585" si="2196">N581</f>
        <v>634770489.96999979</v>
      </c>
      <c r="AR585" s="13">
        <f t="shared" ref="AR585" si="2197">J582</f>
        <v>573929443.13999975</v>
      </c>
      <c r="AS585" s="13">
        <f t="shared" ref="AS585" si="2198">K582</f>
        <v>587023604.91000021</v>
      </c>
      <c r="AT585" s="13">
        <f t="shared" ref="AT585" si="2199">L582</f>
        <v>543778122.86999989</v>
      </c>
      <c r="AU585" s="13">
        <f t="shared" ref="AU585" si="2200">M582</f>
        <v>577912798.55000019</v>
      </c>
      <c r="AV585" s="13">
        <f t="shared" ref="AV585" si="2201">N582</f>
        <v>678186292.55999994</v>
      </c>
      <c r="AW585" s="13">
        <f t="shared" ref="AW585" si="2202">J584</f>
        <v>137342362.94999987</v>
      </c>
      <c r="AX585" s="13">
        <f t="shared" ref="AX585" si="2203">K584</f>
        <v>138258034.65000004</v>
      </c>
      <c r="AY585" s="13">
        <f t="shared" ref="AY585" si="2204">L584</f>
        <v>125165375.81999987</v>
      </c>
      <c r="AZ585" s="13">
        <f t="shared" ref="AZ585" si="2205">M584</f>
        <v>144404071.10999995</v>
      </c>
      <c r="BA585" s="13">
        <f t="shared" ref="BA585" si="2206">N584</f>
        <v>148011552.99999982</v>
      </c>
      <c r="BB585" s="13">
        <f t="shared" ref="BB585" si="2207">J585</f>
        <v>138258034.65000004</v>
      </c>
      <c r="BC585" s="13">
        <f t="shared" ref="BC585" si="2208">K585</f>
        <v>125165375.81999987</v>
      </c>
      <c r="BD585" s="13">
        <f t="shared" ref="BD585" si="2209">L585</f>
        <v>144404071.10999995</v>
      </c>
      <c r="BE585" s="13">
        <f t="shared" ref="BE585" si="2210">M585</f>
        <v>148011552.99999982</v>
      </c>
      <c r="BF585" s="13">
        <f t="shared" ref="BF585" si="2211">N585</f>
        <v>104595750.40999967</v>
      </c>
      <c r="BG585" s="13">
        <f t="shared" ref="BG585" si="2212">AM585-AR585</f>
        <v>915671.70000016689</v>
      </c>
      <c r="BH585" s="13">
        <f t="shared" ref="BH585" si="2213">AN585-AS585</f>
        <v>-13092658.830000162</v>
      </c>
      <c r="BI585" s="13">
        <f t="shared" ref="BI585" si="2214">AO585-AT585</f>
        <v>19238695.290000081</v>
      </c>
      <c r="BJ585" s="13">
        <f t="shared" ref="BJ585" si="2215">AP585-AU585</f>
        <v>3607481.8899998665</v>
      </c>
      <c r="BK585" s="13">
        <f t="shared" ref="BK585" si="2216">AQ585-AV585</f>
        <v>-43415802.590000153</v>
      </c>
    </row>
    <row r="586" spans="1:63" x14ac:dyDescent="0.2">
      <c r="J586" s="11"/>
      <c r="K586" s="11"/>
      <c r="L586" s="11"/>
      <c r="M586" s="11"/>
      <c r="N586" s="11"/>
      <c r="P586" s="13">
        <v>0</v>
      </c>
      <c r="Q586" s="5"/>
      <c r="V586" s="19" t="s">
        <v>177</v>
      </c>
      <c r="W586" s="19"/>
      <c r="X586" s="19"/>
    </row>
    <row r="587" spans="1:63" x14ac:dyDescent="0.2">
      <c r="V587" s="19">
        <v>83.710000000000008</v>
      </c>
      <c r="W587" s="19">
        <v>58.140000000000008</v>
      </c>
      <c r="X587" s="19"/>
    </row>
  </sheetData>
  <mergeCells count="1">
    <mergeCell ref="G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2D66-86F8-487D-8940-28C3DBD6CF50}">
  <dimension ref="A1:AH641"/>
  <sheetViews>
    <sheetView showGridLines="0" workbookViewId="0">
      <pane xSplit="4" ySplit="3" topLeftCell="E583" activePane="bottomRight" state="frozen"/>
      <selection pane="topRight" activeCell="E1" sqref="E1"/>
      <selection pane="bottomLeft" activeCell="A4" sqref="A4"/>
      <selection pane="bottomRight" sqref="A1:XFD1048576"/>
    </sheetView>
  </sheetViews>
  <sheetFormatPr defaultRowHeight="12.75" x14ac:dyDescent="0.2"/>
  <cols>
    <col min="1" max="2" width="24.42578125" style="22" customWidth="1"/>
    <col min="3" max="3" width="9.140625" style="22"/>
    <col min="4" max="4" width="16.85546875" style="22" customWidth="1"/>
    <col min="5" max="5" width="11.85546875" style="22" customWidth="1"/>
    <col min="6" max="9" width="15" style="22" customWidth="1"/>
    <col min="10" max="10" width="17.42578125" style="22" customWidth="1"/>
    <col min="11" max="11" width="25.85546875" style="22" customWidth="1"/>
    <col min="12" max="12" width="13.140625" style="22" customWidth="1"/>
    <col min="13" max="13" width="8.140625" style="22" customWidth="1"/>
    <col min="14" max="14" width="8.140625" style="23" customWidth="1"/>
    <col min="15" max="15" width="8" style="23" customWidth="1"/>
    <col min="16" max="16" width="5.28515625" style="22" customWidth="1"/>
    <col min="17" max="17" width="5.85546875" style="22" customWidth="1"/>
    <col min="18" max="18" width="7.28515625" style="22" customWidth="1"/>
    <col min="19" max="20" width="6.140625" style="22" customWidth="1"/>
    <col min="21" max="21" width="9.140625" style="22" customWidth="1"/>
    <col min="22" max="22" width="6.42578125" style="22" customWidth="1"/>
    <col min="23" max="27" width="7.85546875" style="22" customWidth="1"/>
    <col min="28" max="28" width="7.42578125" style="22" customWidth="1"/>
    <col min="29" max="29" width="8.42578125" style="22" customWidth="1"/>
    <col min="30" max="30" width="10.5703125" style="22" bestFit="1" customWidth="1"/>
    <col min="31" max="34" width="11" style="22" bestFit="1" customWidth="1"/>
    <col min="35" max="16384" width="9.140625" style="22"/>
  </cols>
  <sheetData>
    <row r="1" spans="1:34" ht="15.75" thickBot="1" x14ac:dyDescent="0.25">
      <c r="B1" s="62" t="s">
        <v>180</v>
      </c>
      <c r="C1" s="62"/>
      <c r="D1" s="62"/>
      <c r="E1" s="62"/>
      <c r="F1" s="62"/>
      <c r="G1" s="62"/>
      <c r="H1" s="62"/>
      <c r="I1" s="62"/>
      <c r="J1" s="62"/>
      <c r="K1" s="62"/>
      <c r="L1" s="21"/>
      <c r="P1" s="22">
        <v>2023</v>
      </c>
    </row>
    <row r="2" spans="1:34" ht="13.5" thickTop="1" x14ac:dyDescent="0.2">
      <c r="W2" s="22" t="s">
        <v>182</v>
      </c>
      <c r="X2" s="22" t="s">
        <v>183</v>
      </c>
      <c r="Y2" s="22" t="s">
        <v>184</v>
      </c>
      <c r="Z2" s="22" t="s">
        <v>185</v>
      </c>
      <c r="AA2" s="22" t="s">
        <v>187</v>
      </c>
    </row>
    <row r="3" spans="1:34" s="24" customFormat="1" ht="76.5" x14ac:dyDescent="0.2">
      <c r="F3" s="25" t="s">
        <v>88</v>
      </c>
      <c r="G3" s="25" t="s">
        <v>89</v>
      </c>
      <c r="H3" s="25" t="s">
        <v>90</v>
      </c>
      <c r="I3" s="25" t="s">
        <v>91</v>
      </c>
      <c r="J3" s="25" t="s">
        <v>92</v>
      </c>
      <c r="K3" s="25" t="s">
        <v>111</v>
      </c>
      <c r="L3" s="25" t="s">
        <v>132</v>
      </c>
      <c r="M3" s="25" t="s">
        <v>125</v>
      </c>
      <c r="N3" s="26" t="s">
        <v>134</v>
      </c>
      <c r="O3" s="26" t="s">
        <v>133</v>
      </c>
      <c r="P3" s="24" t="s">
        <v>126</v>
      </c>
      <c r="Q3" s="24" t="s">
        <v>127</v>
      </c>
      <c r="R3" s="24" t="s">
        <v>135</v>
      </c>
      <c r="S3" s="24" t="s">
        <v>136</v>
      </c>
      <c r="T3" s="24" t="s">
        <v>181</v>
      </c>
      <c r="U3" s="24" t="s">
        <v>128</v>
      </c>
      <c r="V3" s="24" t="s">
        <v>129</v>
      </c>
      <c r="W3" s="24" t="s">
        <v>192</v>
      </c>
      <c r="X3" s="24" t="s">
        <v>193</v>
      </c>
      <c r="Y3" s="24" t="s">
        <v>195</v>
      </c>
      <c r="Z3" s="24" t="s">
        <v>194</v>
      </c>
      <c r="AA3" s="24" t="s">
        <v>0</v>
      </c>
      <c r="AB3" s="24" t="s">
        <v>186</v>
      </c>
      <c r="AC3" s="24" t="s">
        <v>196</v>
      </c>
      <c r="AD3" s="24" t="s">
        <v>197</v>
      </c>
      <c r="AE3" s="24" t="s">
        <v>188</v>
      </c>
      <c r="AF3" s="24" t="s">
        <v>189</v>
      </c>
      <c r="AG3" s="24" t="s">
        <v>190</v>
      </c>
      <c r="AH3" s="24" t="s">
        <v>191</v>
      </c>
    </row>
    <row r="4" spans="1:34" x14ac:dyDescent="0.2">
      <c r="B4" s="27" t="s">
        <v>120</v>
      </c>
      <c r="F4" s="28"/>
      <c r="G4" s="29"/>
      <c r="H4" s="29"/>
      <c r="I4" s="29"/>
      <c r="J4" s="29"/>
    </row>
    <row r="5" spans="1:34" ht="12.75" customHeight="1" x14ac:dyDescent="0.2">
      <c r="B5" s="27"/>
      <c r="F5" s="28"/>
      <c r="G5" s="29"/>
      <c r="H5" s="29"/>
      <c r="I5" s="29"/>
      <c r="J5" s="29"/>
    </row>
    <row r="6" spans="1:34" x14ac:dyDescent="0.2">
      <c r="A6" s="22" t="str">
        <f>IF(C6="",A5,C6)</f>
        <v>Human Resources</v>
      </c>
      <c r="B6" s="22">
        <f>IF(D6="",B5,D6)</f>
        <v>0</v>
      </c>
      <c r="C6" s="27" t="s">
        <v>1</v>
      </c>
      <c r="F6" s="28"/>
      <c r="G6" s="28"/>
      <c r="H6" s="28"/>
      <c r="I6" s="28"/>
      <c r="J6" s="28"/>
    </row>
    <row r="7" spans="1:34" x14ac:dyDescent="0.2">
      <c r="A7" s="22" t="str">
        <f t="shared" ref="A7:A11" si="0">IF(C7="",A6,C7)</f>
        <v>Human Resources</v>
      </c>
      <c r="B7" s="22" t="str">
        <f t="shared" ref="B7:B11" si="1">IF(D7="",B6,D7)</f>
        <v>[HRDV] Human Resources Division</v>
      </c>
      <c r="D7" s="22" t="s">
        <v>59</v>
      </c>
      <c r="F7" s="28"/>
      <c r="G7" s="28"/>
      <c r="H7" s="28"/>
      <c r="I7" s="28"/>
      <c r="J7" s="28"/>
    </row>
    <row r="8" spans="1:34" x14ac:dyDescent="0.2">
      <c r="A8" s="22" t="str">
        <f t="shared" si="0"/>
        <v>Human Resources</v>
      </c>
      <c r="B8" s="22" t="str">
        <f t="shared" si="1"/>
        <v>[HRDV] Human Resources Division</v>
      </c>
      <c r="E8" s="22" t="s">
        <v>0</v>
      </c>
      <c r="F8" s="29">
        <v>7367014.9300000006</v>
      </c>
      <c r="G8" s="29">
        <v>7941901.2599999998</v>
      </c>
      <c r="H8" s="29">
        <v>7504713.5499999989</v>
      </c>
      <c r="I8" s="29">
        <v>9609536.6799999997</v>
      </c>
      <c r="J8" s="29">
        <v>9188967.8499999996</v>
      </c>
      <c r="L8" s="30">
        <f>J8-F8</f>
        <v>1821952.919999999</v>
      </c>
      <c r="M8" s="23">
        <v>24.731223396611178</v>
      </c>
    </row>
    <row r="9" spans="1:34" x14ac:dyDescent="0.2">
      <c r="A9" s="22" t="str">
        <f t="shared" si="0"/>
        <v>Human Resources</v>
      </c>
      <c r="B9" s="22" t="str">
        <f t="shared" si="1"/>
        <v>[HRDV] Human Resources Division</v>
      </c>
      <c r="E9" s="31" t="s">
        <v>98</v>
      </c>
      <c r="F9" s="32">
        <v>7518598.0999999978</v>
      </c>
      <c r="G9" s="32">
        <v>6761326.2399999993</v>
      </c>
      <c r="H9" s="32">
        <v>6473529.6099999975</v>
      </c>
      <c r="I9" s="32">
        <v>7685120.9699999988</v>
      </c>
      <c r="J9" s="32">
        <v>9985356.4699999988</v>
      </c>
      <c r="L9" s="30">
        <f t="shared" ref="L9:L72" si="2">J9-F9</f>
        <v>2466758.370000001</v>
      </c>
      <c r="M9" s="23">
        <v>32.808754201132274</v>
      </c>
    </row>
    <row r="10" spans="1:34" ht="13.5" thickBot="1" x14ac:dyDescent="0.25">
      <c r="A10" s="22" t="str">
        <f t="shared" si="0"/>
        <v>Human Resources</v>
      </c>
      <c r="B10" s="22" t="str">
        <f t="shared" si="1"/>
        <v>[HRDV] Human Resources Division</v>
      </c>
      <c r="E10" s="33" t="s">
        <v>99</v>
      </c>
      <c r="F10" s="34">
        <v>-151583.16999999713</v>
      </c>
      <c r="G10" s="34">
        <v>1180575.0200000005</v>
      </c>
      <c r="H10" s="34">
        <v>1031183.9400000013</v>
      </c>
      <c r="I10" s="34">
        <v>1924415.7100000009</v>
      </c>
      <c r="J10" s="34">
        <v>-796388.61999999918</v>
      </c>
      <c r="L10" s="30">
        <f t="shared" si="2"/>
        <v>-644805.45000000205</v>
      </c>
      <c r="M10" s="23">
        <v>425.38063427490948</v>
      </c>
    </row>
    <row r="11" spans="1:34" x14ac:dyDescent="0.2">
      <c r="A11" s="22" t="str">
        <f t="shared" si="0"/>
        <v>Human Resources</v>
      </c>
      <c r="B11" s="22" t="str">
        <f t="shared" si="1"/>
        <v>[HRDV] Human Resources Division</v>
      </c>
      <c r="C11" s="27"/>
      <c r="E11" s="22" t="s">
        <v>100</v>
      </c>
      <c r="F11" s="29">
        <v>873954.58999999729</v>
      </c>
      <c r="G11" s="29">
        <v>722371.42000000016</v>
      </c>
      <c r="H11" s="29">
        <v>1902946.23</v>
      </c>
      <c r="I11" s="29">
        <v>2934130.46</v>
      </c>
      <c r="J11" s="29">
        <v>4858546.17</v>
      </c>
      <c r="L11" s="30">
        <f t="shared" si="2"/>
        <v>3984591.5800000029</v>
      </c>
      <c r="M11" s="23">
        <v>455.92661513454777</v>
      </c>
      <c r="N11" s="23">
        <f>F11/F9*100</f>
        <v>11.623903530632893</v>
      </c>
      <c r="O11" s="23">
        <f>J11/J9*100</f>
        <v>48.656712302630503</v>
      </c>
    </row>
    <row r="12" spans="1:34" x14ac:dyDescent="0.2">
      <c r="A12" s="22" t="str">
        <f t="shared" ref="A12:A75" si="3">IF(C12="",A11,C12)</f>
        <v>Human Resources</v>
      </c>
      <c r="B12" s="22" t="str">
        <f t="shared" ref="B12:B75" si="4">IF(D12="",B11,D12)</f>
        <v>[HRDV] Human Resources Division</v>
      </c>
      <c r="C12" s="27"/>
      <c r="E12" s="31" t="s">
        <v>101</v>
      </c>
      <c r="F12" s="32">
        <v>722371.42000000016</v>
      </c>
      <c r="G12" s="32">
        <v>1902946.23</v>
      </c>
      <c r="H12" s="32">
        <v>2934130.46</v>
      </c>
      <c r="I12" s="32">
        <v>4858546.17</v>
      </c>
      <c r="J12" s="32">
        <v>4062157.5500000003</v>
      </c>
      <c r="L12" s="30">
        <f t="shared" si="2"/>
        <v>3339786.13</v>
      </c>
      <c r="M12" s="23">
        <v>462.3364155243018</v>
      </c>
      <c r="N12" s="23">
        <f>F12/F9*100</f>
        <v>9.6077940380933562</v>
      </c>
      <c r="O12" s="23">
        <f>J12/J9*100</f>
        <v>40.681147059740383</v>
      </c>
      <c r="P12" s="22">
        <v>0</v>
      </c>
      <c r="Q12" s="22">
        <v>9.1999999999999993</v>
      </c>
      <c r="W12" s="42">
        <f t="shared" ref="W12" si="5">(J8-F8)/1000000</f>
        <v>1.8219529199999991</v>
      </c>
      <c r="X12" s="42">
        <f t="shared" ref="X12" si="6">(J9-F9)/1000000</f>
        <v>2.4667583700000009</v>
      </c>
      <c r="Y12" s="42">
        <f t="shared" ref="Y12" si="7">(J11-F11)/1000000</f>
        <v>3.9845915800000027</v>
      </c>
      <c r="Z12" s="42">
        <f t="shared" ref="Z12" si="8">(J12-F12)/1000000</f>
        <v>3.3397861299999998</v>
      </c>
      <c r="AA12" s="23">
        <f t="shared" ref="AA12" si="9">(J8/F8-1)*100</f>
        <v>24.731223396611178</v>
      </c>
      <c r="AB12" s="23">
        <f t="shared" ref="AB12" si="10">(J9/F9-1)*100</f>
        <v>32.808754201132274</v>
      </c>
      <c r="AC12" s="23">
        <f t="shared" ref="AC12" si="11">(J11/F11-1)*100</f>
        <v>455.92661513454777</v>
      </c>
      <c r="AD12" s="23">
        <f t="shared" ref="AD12" si="12">(J12/F12-1)*100</f>
        <v>462.3364155243018</v>
      </c>
      <c r="AE12" s="23">
        <f t="shared" ref="AE12" si="13">F11/F9*100</f>
        <v>11.623903530632893</v>
      </c>
      <c r="AF12" s="23">
        <f t="shared" ref="AF12" si="14">J11/J9*100</f>
        <v>48.656712302630503</v>
      </c>
      <c r="AG12" s="23">
        <f t="shared" ref="AG12" si="15">F12/F9*100</f>
        <v>9.6077940380933562</v>
      </c>
      <c r="AH12" s="23">
        <f t="shared" ref="AH12" si="16">J12/J9*100</f>
        <v>40.681147059740383</v>
      </c>
    </row>
    <row r="13" spans="1:34" x14ac:dyDescent="0.2">
      <c r="A13" s="22" t="str">
        <f t="shared" si="3"/>
        <v>Health Sciences</v>
      </c>
      <c r="B13" s="22" t="str">
        <f t="shared" si="4"/>
        <v>[HRDV] Human Resources Division</v>
      </c>
      <c r="C13" s="27" t="s">
        <v>94</v>
      </c>
      <c r="F13" s="28"/>
      <c r="G13" s="29"/>
      <c r="H13" s="29"/>
      <c r="I13" s="29"/>
      <c r="J13" s="29"/>
      <c r="L13" s="30">
        <f t="shared" si="2"/>
        <v>0</v>
      </c>
      <c r="M13" s="23"/>
    </row>
    <row r="14" spans="1:34" x14ac:dyDescent="0.2">
      <c r="A14" s="22" t="str">
        <f t="shared" si="3"/>
        <v>Health Sciences</v>
      </c>
      <c r="B14" s="22" t="str">
        <f t="shared" si="4"/>
        <v>[HLGN] Az Health Sciences Division</v>
      </c>
      <c r="D14" s="22" t="s">
        <v>65</v>
      </c>
      <c r="F14" s="28"/>
      <c r="G14" s="28"/>
      <c r="H14" s="28"/>
      <c r="I14" s="28"/>
      <c r="J14" s="28"/>
      <c r="L14" s="30">
        <f t="shared" si="2"/>
        <v>0</v>
      </c>
      <c r="M14" s="23"/>
    </row>
    <row r="15" spans="1:34" x14ac:dyDescent="0.2">
      <c r="A15" s="22" t="str">
        <f t="shared" si="3"/>
        <v>Health Sciences</v>
      </c>
      <c r="B15" s="22" t="str">
        <f t="shared" si="4"/>
        <v>[HLGN] Az Health Sciences Division</v>
      </c>
      <c r="E15" s="22" t="s">
        <v>0</v>
      </c>
      <c r="F15" s="29">
        <v>46651862.579999998</v>
      </c>
      <c r="G15" s="29">
        <v>46617277.039999992</v>
      </c>
      <c r="H15" s="29">
        <v>18977371.399999995</v>
      </c>
      <c r="I15" s="29">
        <v>25712757.640000001</v>
      </c>
      <c r="J15" s="29">
        <v>19319292.550000001</v>
      </c>
      <c r="L15" s="30">
        <f t="shared" si="2"/>
        <v>-27332570.029999997</v>
      </c>
      <c r="M15" s="23">
        <v>-58.588378937988374</v>
      </c>
    </row>
    <row r="16" spans="1:34" x14ac:dyDescent="0.2">
      <c r="A16" s="22" t="str">
        <f t="shared" si="3"/>
        <v>Health Sciences</v>
      </c>
      <c r="B16" s="22" t="str">
        <f t="shared" si="4"/>
        <v>[HLGN] Az Health Sciences Division</v>
      </c>
      <c r="E16" s="31" t="s">
        <v>98</v>
      </c>
      <c r="F16" s="32">
        <v>106981736.26000005</v>
      </c>
      <c r="G16" s="32">
        <v>105182528.68000005</v>
      </c>
      <c r="H16" s="32">
        <v>20607746.870000005</v>
      </c>
      <c r="I16" s="32">
        <v>20329751.350000016</v>
      </c>
      <c r="J16" s="32">
        <v>20239422.079999994</v>
      </c>
      <c r="L16" s="30">
        <f t="shared" si="2"/>
        <v>-86742314.180000052</v>
      </c>
      <c r="M16" s="23">
        <v>-81.081423065698161</v>
      </c>
    </row>
    <row r="17" spans="1:34" ht="13.5" thickBot="1" x14ac:dyDescent="0.25">
      <c r="A17" s="22" t="str">
        <f t="shared" si="3"/>
        <v>Health Sciences</v>
      </c>
      <c r="B17" s="22" t="str">
        <f t="shared" si="4"/>
        <v>[HLGN] Az Health Sciences Division</v>
      </c>
      <c r="E17" s="33" t="s">
        <v>99</v>
      </c>
      <c r="F17" s="34">
        <v>-60329873.680000052</v>
      </c>
      <c r="G17" s="34">
        <v>-58565251.64000006</v>
      </c>
      <c r="H17" s="34">
        <v>-1630375.47000001</v>
      </c>
      <c r="I17" s="34">
        <v>5383006.2899999842</v>
      </c>
      <c r="J17" s="34">
        <v>-920129.52999999374</v>
      </c>
      <c r="L17" s="30">
        <f t="shared" si="2"/>
        <v>59409744.150000058</v>
      </c>
      <c r="M17" s="23">
        <v>-98.474835974494951</v>
      </c>
    </row>
    <row r="18" spans="1:34" x14ac:dyDescent="0.2">
      <c r="A18" s="22" t="str">
        <f t="shared" si="3"/>
        <v>Health Sciences</v>
      </c>
      <c r="B18" s="22" t="str">
        <f t="shared" si="4"/>
        <v>[HLGN] Az Health Sciences Division</v>
      </c>
      <c r="E18" s="22" t="s">
        <v>100</v>
      </c>
      <c r="F18" s="29">
        <v>122427002.93000005</v>
      </c>
      <c r="G18" s="29">
        <v>62097129.25</v>
      </c>
      <c r="H18" s="29">
        <v>3531877.6099999994</v>
      </c>
      <c r="I18" s="29">
        <v>1901502.1400000006</v>
      </c>
      <c r="J18" s="29">
        <v>7284508.46</v>
      </c>
      <c r="L18" s="30">
        <f t="shared" si="2"/>
        <v>-115142494.47000006</v>
      </c>
      <c r="M18" s="23">
        <v>-94.049916860118628</v>
      </c>
      <c r="N18" s="23">
        <f>F18/F16*100</f>
        <v>114.43729295294203</v>
      </c>
      <c r="O18" s="23">
        <f>J18/J16*100</f>
        <v>35.991682130085813</v>
      </c>
    </row>
    <row r="19" spans="1:34" x14ac:dyDescent="0.2">
      <c r="A19" s="22" t="str">
        <f t="shared" si="3"/>
        <v>Health Sciences</v>
      </c>
      <c r="B19" s="22" t="str">
        <f t="shared" si="4"/>
        <v>[HLGN] Az Health Sciences Division</v>
      </c>
      <c r="E19" s="31" t="s">
        <v>101</v>
      </c>
      <c r="F19" s="32">
        <v>62097129.25</v>
      </c>
      <c r="G19" s="32">
        <v>3531877.6099999994</v>
      </c>
      <c r="H19" s="32">
        <v>1901502.1400000006</v>
      </c>
      <c r="I19" s="32">
        <v>7284508.46</v>
      </c>
      <c r="J19" s="32">
        <v>6364378.9299999978</v>
      </c>
      <c r="L19" s="30">
        <f t="shared" si="2"/>
        <v>-55732750.32</v>
      </c>
      <c r="M19" s="23">
        <v>-89.75092889660435</v>
      </c>
      <c r="N19" s="23">
        <f>F19/F16*100</f>
        <v>58.044607818930885</v>
      </c>
      <c r="O19" s="23">
        <f>J19/J16*100</f>
        <v>31.445457804297146</v>
      </c>
      <c r="P19" s="22">
        <v>3.0000000000000001E-3</v>
      </c>
      <c r="Q19" s="22">
        <v>16</v>
      </c>
      <c r="W19" s="42">
        <f t="shared" ref="W19" si="17">(J15-F15)/1000000</f>
        <v>-27.332570029999996</v>
      </c>
      <c r="X19" s="42">
        <f t="shared" ref="X19" si="18">(J16-F16)/1000000</f>
        <v>-86.742314180000051</v>
      </c>
      <c r="Y19" s="42">
        <f t="shared" ref="Y19" si="19">(J18-F18)/1000000</f>
        <v>-115.14249447000006</v>
      </c>
      <c r="Z19" s="42">
        <f t="shared" ref="Z19" si="20">(J19-F19)/1000000</f>
        <v>-55.732750320000001</v>
      </c>
      <c r="AA19" s="23">
        <f t="shared" ref="AA19" si="21">(J15/F15-1)*100</f>
        <v>-58.588378937988374</v>
      </c>
      <c r="AB19" s="23">
        <f t="shared" ref="AB19" si="22">(J16/F16-1)*100</f>
        <v>-81.081423065698161</v>
      </c>
      <c r="AC19" s="23">
        <f t="shared" ref="AC19" si="23">(J18/F18-1)*100</f>
        <v>-94.049916860118628</v>
      </c>
      <c r="AD19" s="23">
        <f t="shared" ref="AD19" si="24">(J19/F19-1)*100</f>
        <v>-89.75092889660435</v>
      </c>
      <c r="AE19" s="23">
        <f t="shared" ref="AE19" si="25">F18/F16*100</f>
        <v>114.43729295294203</v>
      </c>
      <c r="AF19" s="23">
        <f t="shared" ref="AF19" si="26">J18/J16*100</f>
        <v>35.991682130085813</v>
      </c>
      <c r="AG19" s="23">
        <f t="shared" ref="AG19" si="27">F19/F16*100</f>
        <v>58.044607818930885</v>
      </c>
      <c r="AH19" s="23">
        <f t="shared" ref="AH19" si="28">J19/J16*100</f>
        <v>31.445457804297146</v>
      </c>
    </row>
    <row r="20" spans="1:34" x14ac:dyDescent="0.2">
      <c r="A20" s="22" t="str">
        <f t="shared" si="3"/>
        <v>President</v>
      </c>
      <c r="B20" s="22" t="str">
        <f t="shared" si="4"/>
        <v>[HLGN] Az Health Sciences Division</v>
      </c>
      <c r="C20" s="27" t="s">
        <v>36</v>
      </c>
      <c r="F20" s="28"/>
      <c r="G20" s="35"/>
      <c r="H20" s="35"/>
      <c r="I20" s="35"/>
      <c r="J20" s="35"/>
      <c r="L20" s="30">
        <f t="shared" si="2"/>
        <v>0</v>
      </c>
      <c r="M20" s="23"/>
    </row>
    <row r="21" spans="1:34" x14ac:dyDescent="0.2">
      <c r="A21" s="22" t="str">
        <f t="shared" si="3"/>
        <v>President</v>
      </c>
      <c r="B21" s="22" t="str">
        <f t="shared" si="4"/>
        <v>[BLAE] Division of Black Adv &amp; Engmt</v>
      </c>
      <c r="D21" s="22" t="s">
        <v>62</v>
      </c>
      <c r="F21" s="28"/>
      <c r="G21" s="28"/>
      <c r="H21" s="28"/>
      <c r="I21" s="28"/>
      <c r="J21" s="28"/>
      <c r="L21" s="30">
        <f t="shared" si="2"/>
        <v>0</v>
      </c>
      <c r="M21" s="23"/>
    </row>
    <row r="22" spans="1:34" x14ac:dyDescent="0.2">
      <c r="A22" s="22" t="str">
        <f t="shared" si="3"/>
        <v>President</v>
      </c>
      <c r="B22" s="22" t="str">
        <f t="shared" si="4"/>
        <v>[BLAE] Division of Black Adv &amp; Engmt</v>
      </c>
      <c r="E22" s="22" t="s">
        <v>0</v>
      </c>
      <c r="F22" s="29">
        <v>0</v>
      </c>
      <c r="G22" s="29">
        <v>0</v>
      </c>
      <c r="H22" s="29">
        <v>0</v>
      </c>
      <c r="I22" s="29">
        <v>0</v>
      </c>
      <c r="J22" s="29">
        <v>195026</v>
      </c>
      <c r="L22" s="30">
        <f t="shared" si="2"/>
        <v>195026</v>
      </c>
      <c r="M22" s="23"/>
    </row>
    <row r="23" spans="1:34" x14ac:dyDescent="0.2">
      <c r="A23" s="22" t="str">
        <f t="shared" si="3"/>
        <v>President</v>
      </c>
      <c r="B23" s="22" t="str">
        <f t="shared" si="4"/>
        <v>[BLAE] Division of Black Adv &amp; Engmt</v>
      </c>
      <c r="E23" s="31" t="s">
        <v>98</v>
      </c>
      <c r="F23" s="32">
        <v>0</v>
      </c>
      <c r="G23" s="32">
        <v>0</v>
      </c>
      <c r="H23" s="32">
        <v>0</v>
      </c>
      <c r="I23" s="32">
        <v>0</v>
      </c>
      <c r="J23" s="32">
        <v>248198.42000000004</v>
      </c>
      <c r="L23" s="30">
        <f t="shared" si="2"/>
        <v>248198.42000000004</v>
      </c>
      <c r="M23" s="23"/>
    </row>
    <row r="24" spans="1:34" ht="13.5" thickBot="1" x14ac:dyDescent="0.25">
      <c r="A24" s="22" t="str">
        <f t="shared" si="3"/>
        <v>President</v>
      </c>
      <c r="B24" s="22" t="str">
        <f t="shared" si="4"/>
        <v>[BLAE] Division of Black Adv &amp; Engmt</v>
      </c>
      <c r="E24" s="33" t="s">
        <v>99</v>
      </c>
      <c r="F24" s="34">
        <v>0</v>
      </c>
      <c r="G24" s="34">
        <v>0</v>
      </c>
      <c r="H24" s="34">
        <v>0</v>
      </c>
      <c r="I24" s="34">
        <v>0</v>
      </c>
      <c r="J24" s="34">
        <v>-53172.420000000042</v>
      </c>
      <c r="L24" s="30">
        <f t="shared" si="2"/>
        <v>-53172.420000000042</v>
      </c>
      <c r="M24" s="23"/>
    </row>
    <row r="25" spans="1:34" x14ac:dyDescent="0.2">
      <c r="A25" s="22" t="str">
        <f t="shared" si="3"/>
        <v>President</v>
      </c>
      <c r="B25" s="22" t="str">
        <f t="shared" si="4"/>
        <v>[BLAE] Division of Black Adv &amp; Engmt</v>
      </c>
      <c r="E25" s="22" t="s">
        <v>100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L25" s="30">
        <f t="shared" si="2"/>
        <v>0</v>
      </c>
      <c r="M25" s="23"/>
      <c r="N25" s="23" t="e">
        <f>F25/F23*100</f>
        <v>#DIV/0!</v>
      </c>
      <c r="O25" s="23">
        <f>J25/J23*100</f>
        <v>0</v>
      </c>
    </row>
    <row r="26" spans="1:34" x14ac:dyDescent="0.2">
      <c r="A26" s="22" t="str">
        <f t="shared" si="3"/>
        <v>President</v>
      </c>
      <c r="B26" s="22" t="str">
        <f t="shared" si="4"/>
        <v>[BLAE] Division of Black Adv &amp; Engmt</v>
      </c>
      <c r="E26" s="31" t="s">
        <v>101</v>
      </c>
      <c r="F26" s="32">
        <v>0</v>
      </c>
      <c r="G26" s="32">
        <v>0</v>
      </c>
      <c r="H26" s="32">
        <v>0</v>
      </c>
      <c r="I26" s="32">
        <v>0</v>
      </c>
      <c r="J26" s="32">
        <v>-53172.42</v>
      </c>
      <c r="L26" s="30">
        <f t="shared" si="2"/>
        <v>-53172.42</v>
      </c>
      <c r="M26" s="23"/>
      <c r="N26" s="23" t="e">
        <f>F26/F23*100</f>
        <v>#DIV/0!</v>
      </c>
      <c r="O26" s="23">
        <f>J26/J23*100</f>
        <v>-21.423351526572969</v>
      </c>
      <c r="W26" s="42">
        <f t="shared" ref="W26" si="29">(J22-F22)/1000000</f>
        <v>0.195026</v>
      </c>
      <c r="X26" s="42">
        <f t="shared" ref="X26" si="30">(J23-F23)/1000000</f>
        <v>0.24819842000000003</v>
      </c>
      <c r="Y26" s="42">
        <f t="shared" ref="Y26" si="31">(J25-F25)/1000000</f>
        <v>0</v>
      </c>
      <c r="Z26" s="42">
        <f t="shared" ref="Z26" si="32">(J26-F26)/1000000</f>
        <v>-5.3172419999999998E-2</v>
      </c>
      <c r="AA26" s="23" t="e">
        <f t="shared" ref="AA26" si="33">(J22/F22-1)*100</f>
        <v>#DIV/0!</v>
      </c>
      <c r="AB26" s="23" t="e">
        <f t="shared" ref="AB26" si="34">(J23/F23-1)*100</f>
        <v>#DIV/0!</v>
      </c>
      <c r="AC26" s="23" t="e">
        <f t="shared" ref="AC26" si="35">(J25/F25-1)*100</f>
        <v>#DIV/0!</v>
      </c>
      <c r="AD26" s="23" t="e">
        <f t="shared" ref="AD26" si="36">(J26/F26-1)*100</f>
        <v>#DIV/0!</v>
      </c>
      <c r="AE26" s="23" t="e">
        <f t="shared" ref="AE26" si="37">F25/F23*100</f>
        <v>#DIV/0!</v>
      </c>
      <c r="AF26" s="23">
        <f t="shared" ref="AF26" si="38">J25/J23*100</f>
        <v>0</v>
      </c>
      <c r="AG26" s="23" t="e">
        <f t="shared" ref="AG26" si="39">F26/F23*100</f>
        <v>#DIV/0!</v>
      </c>
      <c r="AH26" s="23">
        <f t="shared" ref="AH26" si="40">J26/J23*100</f>
        <v>-21.423351526572969</v>
      </c>
    </row>
    <row r="27" spans="1:34" x14ac:dyDescent="0.2">
      <c r="A27" s="22" t="str">
        <f t="shared" si="3"/>
        <v>President</v>
      </c>
      <c r="B27" s="22" t="str">
        <f t="shared" si="4"/>
        <v>[DIVS] Diversity and Inclusion</v>
      </c>
      <c r="D27" s="22" t="s">
        <v>37</v>
      </c>
      <c r="F27" s="28"/>
      <c r="G27" s="29"/>
      <c r="H27" s="29"/>
      <c r="I27" s="29"/>
      <c r="J27" s="29"/>
      <c r="L27" s="30">
        <f t="shared" si="2"/>
        <v>0</v>
      </c>
      <c r="M27" s="23"/>
    </row>
    <row r="28" spans="1:34" x14ac:dyDescent="0.2">
      <c r="A28" s="22" t="str">
        <f t="shared" si="3"/>
        <v>President</v>
      </c>
      <c r="B28" s="22" t="str">
        <f t="shared" si="4"/>
        <v>[DIVS] Diversity and Inclusion</v>
      </c>
      <c r="E28" s="22" t="s">
        <v>0</v>
      </c>
      <c r="F28" s="29">
        <v>6000</v>
      </c>
      <c r="G28" s="29">
        <v>2941339.9</v>
      </c>
      <c r="H28" s="29">
        <v>4370962.5</v>
      </c>
      <c r="I28" s="29">
        <v>4787360.6400000006</v>
      </c>
      <c r="J28" s="29">
        <v>3679610.2399999998</v>
      </c>
      <c r="L28" s="30">
        <f t="shared" si="2"/>
        <v>3673610.2399999998</v>
      </c>
      <c r="M28" s="23">
        <v>61226.837333333329</v>
      </c>
    </row>
    <row r="29" spans="1:34" x14ac:dyDescent="0.2">
      <c r="A29" s="22" t="str">
        <f t="shared" si="3"/>
        <v>President</v>
      </c>
      <c r="B29" s="22" t="str">
        <f t="shared" si="4"/>
        <v>[DIVS] Diversity and Inclusion</v>
      </c>
      <c r="E29" s="31" t="s">
        <v>98</v>
      </c>
      <c r="F29" s="32">
        <v>223.72</v>
      </c>
      <c r="G29" s="32">
        <v>2972743.5200000019</v>
      </c>
      <c r="H29" s="32">
        <v>3016067.5400000014</v>
      </c>
      <c r="I29" s="32">
        <v>3790219.8400000003</v>
      </c>
      <c r="J29" s="32">
        <v>3863257.9200000009</v>
      </c>
      <c r="L29" s="30">
        <f t="shared" si="2"/>
        <v>3863034.2000000007</v>
      </c>
      <c r="M29" s="23">
        <v>1726727.2483461474</v>
      </c>
    </row>
    <row r="30" spans="1:34" ht="13.5" thickBot="1" x14ac:dyDescent="0.25">
      <c r="A30" s="22" t="str">
        <f t="shared" si="3"/>
        <v>President</v>
      </c>
      <c r="B30" s="22" t="str">
        <f t="shared" si="4"/>
        <v>[DIVS] Diversity and Inclusion</v>
      </c>
      <c r="E30" s="33" t="s">
        <v>99</v>
      </c>
      <c r="F30" s="34">
        <v>5776.28</v>
      </c>
      <c r="G30" s="34">
        <v>-31403.620000001974</v>
      </c>
      <c r="H30" s="34">
        <v>1354894.9599999986</v>
      </c>
      <c r="I30" s="34">
        <v>997140.80000000028</v>
      </c>
      <c r="J30" s="34">
        <v>-183647.6800000011</v>
      </c>
      <c r="L30" s="30">
        <f t="shared" si="2"/>
        <v>-189423.9600000011</v>
      </c>
      <c r="M30" s="23">
        <v>-3279.3417216617117</v>
      </c>
    </row>
    <row r="31" spans="1:34" x14ac:dyDescent="0.2">
      <c r="A31" s="22" t="str">
        <f t="shared" si="3"/>
        <v>President</v>
      </c>
      <c r="B31" s="22" t="str">
        <f t="shared" si="4"/>
        <v>[DIVS] Diversity and Inclusion</v>
      </c>
      <c r="E31" s="22" t="s">
        <v>100</v>
      </c>
      <c r="F31" s="29">
        <v>0</v>
      </c>
      <c r="G31" s="29">
        <v>5776.2800000000007</v>
      </c>
      <c r="H31" s="29">
        <v>-25627.340000000011</v>
      </c>
      <c r="I31" s="29">
        <v>1329267.6199999996</v>
      </c>
      <c r="J31" s="29">
        <v>2326408.4200000004</v>
      </c>
      <c r="L31" s="30">
        <f t="shared" si="2"/>
        <v>2326408.4200000004</v>
      </c>
      <c r="M31" s="23"/>
      <c r="N31" s="23">
        <f>F31/F29*100</f>
        <v>0</v>
      </c>
      <c r="O31" s="23">
        <f t="shared" ref="O31" si="41">J31/J29*100</f>
        <v>60.218822252488899</v>
      </c>
      <c r="P31" s="22">
        <v>0</v>
      </c>
      <c r="Q31" s="22">
        <v>0.3</v>
      </c>
    </row>
    <row r="32" spans="1:34" x14ac:dyDescent="0.2">
      <c r="A32" s="22" t="str">
        <f t="shared" si="3"/>
        <v>President</v>
      </c>
      <c r="B32" s="22" t="str">
        <f t="shared" si="4"/>
        <v>[DIVS] Diversity and Inclusion</v>
      </c>
      <c r="E32" s="31" t="s">
        <v>101</v>
      </c>
      <c r="F32" s="32">
        <v>5776.2800000000007</v>
      </c>
      <c r="G32" s="32">
        <v>-25627.340000000011</v>
      </c>
      <c r="H32" s="32">
        <v>1329267.6199999996</v>
      </c>
      <c r="I32" s="32">
        <v>2326408.4200000004</v>
      </c>
      <c r="J32" s="32">
        <v>2142760.7400000002</v>
      </c>
      <c r="L32" s="30">
        <f t="shared" si="2"/>
        <v>2136984.4600000004</v>
      </c>
      <c r="M32" s="23">
        <v>36995.859965237141</v>
      </c>
      <c r="N32" s="23">
        <f>F32/F29*100</f>
        <v>2581.9238333631329</v>
      </c>
      <c r="O32" s="23">
        <f t="shared" ref="O32" si="42">J32/J29*100</f>
        <v>55.46512255645618</v>
      </c>
      <c r="W32" s="42">
        <f t="shared" ref="W32" si="43">(J28-F28)/1000000</f>
        <v>3.6736102399999999</v>
      </c>
      <c r="X32" s="42">
        <f t="shared" ref="X32" si="44">(J29-F29)/1000000</f>
        <v>3.8630342000000009</v>
      </c>
      <c r="Y32" s="42">
        <f t="shared" ref="Y32" si="45">(J31-F31)/1000000</f>
        <v>2.3264084200000004</v>
      </c>
      <c r="Z32" s="42">
        <f t="shared" ref="Z32" si="46">(J32-F32)/1000000</f>
        <v>2.1369844600000003</v>
      </c>
      <c r="AA32" s="23">
        <f t="shared" ref="AA32" si="47">(J28/F28-1)*100</f>
        <v>61226.837333333329</v>
      </c>
      <c r="AB32" s="23">
        <f t="shared" ref="AB32" si="48">(J29/F29-1)*100</f>
        <v>1726727.2483461474</v>
      </c>
      <c r="AC32" s="23" t="e">
        <f t="shared" ref="AC32" si="49">(J31/F31-1)*100</f>
        <v>#DIV/0!</v>
      </c>
      <c r="AD32" s="23">
        <f t="shared" ref="AD32" si="50">(J32/F32-1)*100</f>
        <v>36995.859965237141</v>
      </c>
      <c r="AE32" s="23">
        <f t="shared" ref="AE32" si="51">F31/F29*100</f>
        <v>0</v>
      </c>
      <c r="AF32" s="23">
        <f t="shared" ref="AF32" si="52">J31/J29*100</f>
        <v>60.218822252488899</v>
      </c>
      <c r="AG32" s="23">
        <f t="shared" ref="AG32" si="53">F32/F29*100</f>
        <v>2581.9238333631329</v>
      </c>
      <c r="AH32" s="23">
        <f t="shared" ref="AH32" si="54">J32/J29*100</f>
        <v>55.46512255645618</v>
      </c>
    </row>
    <row r="33" spans="1:34" x14ac:dyDescent="0.2">
      <c r="A33" s="22" t="str">
        <f t="shared" si="3"/>
        <v>President</v>
      </c>
      <c r="B33" s="22" t="str">
        <f t="shared" si="4"/>
        <v>[HISI] Div of Hispanic Serving Inst</v>
      </c>
      <c r="D33" s="22" t="s">
        <v>58</v>
      </c>
      <c r="F33" s="28"/>
      <c r="G33" s="29"/>
      <c r="H33" s="29"/>
      <c r="I33" s="29"/>
      <c r="J33" s="29"/>
      <c r="L33" s="30">
        <f t="shared" si="2"/>
        <v>0</v>
      </c>
      <c r="M33" s="23"/>
    </row>
    <row r="34" spans="1:34" x14ac:dyDescent="0.2">
      <c r="A34" s="22" t="str">
        <f t="shared" si="3"/>
        <v>President</v>
      </c>
      <c r="B34" s="22" t="str">
        <f t="shared" si="4"/>
        <v>[HISI] Div of Hispanic Serving Inst</v>
      </c>
      <c r="E34" s="22" t="s">
        <v>0</v>
      </c>
      <c r="F34" s="29">
        <v>0</v>
      </c>
      <c r="G34" s="29">
        <v>0</v>
      </c>
      <c r="H34" s="29">
        <v>756852.51</v>
      </c>
      <c r="I34" s="29">
        <v>664362.09</v>
      </c>
      <c r="J34" s="29">
        <v>685078.72</v>
      </c>
      <c r="L34" s="30">
        <f t="shared" si="2"/>
        <v>685078.72</v>
      </c>
      <c r="M34" s="23"/>
    </row>
    <row r="35" spans="1:34" x14ac:dyDescent="0.2">
      <c r="A35" s="22" t="str">
        <f t="shared" si="3"/>
        <v>President</v>
      </c>
      <c r="B35" s="22" t="str">
        <f t="shared" si="4"/>
        <v>[HISI] Div of Hispanic Serving Inst</v>
      </c>
      <c r="E35" s="31" t="s">
        <v>98</v>
      </c>
      <c r="F35" s="32">
        <v>0</v>
      </c>
      <c r="G35" s="32">
        <v>0</v>
      </c>
      <c r="H35" s="32">
        <v>525870.88</v>
      </c>
      <c r="I35" s="32">
        <v>661099.71999999986</v>
      </c>
      <c r="J35" s="32">
        <v>739685.79999999993</v>
      </c>
      <c r="L35" s="30">
        <f t="shared" si="2"/>
        <v>739685.79999999993</v>
      </c>
      <c r="M35" s="23"/>
    </row>
    <row r="36" spans="1:34" ht="13.5" thickBot="1" x14ac:dyDescent="0.25">
      <c r="A36" s="22" t="str">
        <f t="shared" si="3"/>
        <v>President</v>
      </c>
      <c r="B36" s="22" t="str">
        <f t="shared" si="4"/>
        <v>[HISI] Div of Hispanic Serving Inst</v>
      </c>
      <c r="E36" s="33" t="s">
        <v>99</v>
      </c>
      <c r="F36" s="34">
        <v>0</v>
      </c>
      <c r="G36" s="34">
        <v>0</v>
      </c>
      <c r="H36" s="34">
        <v>230981.63</v>
      </c>
      <c r="I36" s="34">
        <v>3262.3700000001118</v>
      </c>
      <c r="J36" s="34">
        <v>-54607.079999999958</v>
      </c>
      <c r="L36" s="30">
        <f t="shared" si="2"/>
        <v>-54607.079999999958</v>
      </c>
      <c r="M36" s="23"/>
    </row>
    <row r="37" spans="1:34" x14ac:dyDescent="0.2">
      <c r="A37" s="22" t="str">
        <f t="shared" si="3"/>
        <v>President</v>
      </c>
      <c r="B37" s="22" t="str">
        <f t="shared" si="4"/>
        <v>[HISI] Div of Hispanic Serving Inst</v>
      </c>
      <c r="E37" s="22" t="s">
        <v>100</v>
      </c>
      <c r="F37" s="29">
        <v>0</v>
      </c>
      <c r="G37" s="29">
        <v>0</v>
      </c>
      <c r="H37" s="29">
        <v>0</v>
      </c>
      <c r="I37" s="29">
        <v>230982</v>
      </c>
      <c r="J37" s="29">
        <v>234244</v>
      </c>
      <c r="L37" s="30">
        <f t="shared" si="2"/>
        <v>234244</v>
      </c>
      <c r="M37" s="23"/>
      <c r="N37" s="23" t="e">
        <f>F37/F35*100</f>
        <v>#DIV/0!</v>
      </c>
      <c r="O37" s="23">
        <f t="shared" ref="O37" si="55">J37/J35*100</f>
        <v>31.668040673485958</v>
      </c>
    </row>
    <row r="38" spans="1:34" x14ac:dyDescent="0.2">
      <c r="A38" s="22" t="str">
        <f t="shared" si="3"/>
        <v>President</v>
      </c>
      <c r="B38" s="22" t="str">
        <f t="shared" si="4"/>
        <v>[HISI] Div of Hispanic Serving Inst</v>
      </c>
      <c r="E38" s="31" t="s">
        <v>101</v>
      </c>
      <c r="F38" s="32">
        <v>0</v>
      </c>
      <c r="G38" s="32">
        <v>0</v>
      </c>
      <c r="H38" s="32">
        <v>230982</v>
      </c>
      <c r="I38" s="32">
        <v>234244</v>
      </c>
      <c r="J38" s="32">
        <v>179636.92</v>
      </c>
      <c r="L38" s="30">
        <f t="shared" si="2"/>
        <v>179636.92</v>
      </c>
      <c r="M38" s="23"/>
      <c r="N38" s="23" t="e">
        <f>F38/F35*100</f>
        <v>#DIV/0!</v>
      </c>
      <c r="O38" s="23">
        <f t="shared" ref="O38" si="56">J38/J35*100</f>
        <v>24.285570981624904</v>
      </c>
      <c r="P38" s="22">
        <v>0</v>
      </c>
      <c r="Q38" s="22">
        <v>0</v>
      </c>
      <c r="W38" s="42">
        <f t="shared" ref="W38" si="57">(J34-F34)/1000000</f>
        <v>0.68507871999999992</v>
      </c>
      <c r="X38" s="42">
        <f t="shared" ref="X38" si="58">(J35-F35)/1000000</f>
        <v>0.73968579999999995</v>
      </c>
      <c r="Y38" s="42">
        <f t="shared" ref="Y38" si="59">(J37-F37)/1000000</f>
        <v>0.23424400000000001</v>
      </c>
      <c r="Z38" s="42">
        <f t="shared" ref="Z38" si="60">(J38-F38)/1000000</f>
        <v>0.17963692000000001</v>
      </c>
      <c r="AA38" s="23" t="e">
        <f t="shared" ref="AA38" si="61">(J34/F34-1)*100</f>
        <v>#DIV/0!</v>
      </c>
      <c r="AB38" s="23" t="e">
        <f t="shared" ref="AB38" si="62">(J35/F35-1)*100</f>
        <v>#DIV/0!</v>
      </c>
      <c r="AC38" s="23" t="e">
        <f t="shared" ref="AC38" si="63">(J37/F37-1)*100</f>
        <v>#DIV/0!</v>
      </c>
      <c r="AD38" s="23" t="e">
        <f t="shared" ref="AD38" si="64">(J38/F38-1)*100</f>
        <v>#DIV/0!</v>
      </c>
      <c r="AE38" s="23" t="e">
        <f t="shared" ref="AE38" si="65">F37/F35*100</f>
        <v>#DIV/0!</v>
      </c>
      <c r="AF38" s="23">
        <f t="shared" ref="AF38" si="66">J37/J35*100</f>
        <v>31.668040673485958</v>
      </c>
      <c r="AG38" s="23" t="e">
        <f t="shared" ref="AG38" si="67">F38/F35*100</f>
        <v>#DIV/0!</v>
      </c>
      <c r="AH38" s="23">
        <f t="shared" ref="AH38" si="68">J38/J35*100</f>
        <v>24.285570981624904</v>
      </c>
    </row>
    <row r="39" spans="1:34" x14ac:dyDescent="0.2">
      <c r="A39" s="22" t="str">
        <f t="shared" si="3"/>
        <v>President</v>
      </c>
      <c r="B39" s="22" t="str">
        <f t="shared" si="4"/>
        <v>[PREO] Exec Ofc of the President Div</v>
      </c>
      <c r="D39" s="22" t="s">
        <v>60</v>
      </c>
      <c r="F39" s="28"/>
      <c r="G39" s="29">
        <v>0</v>
      </c>
      <c r="H39" s="29"/>
      <c r="I39" s="29"/>
      <c r="J39" s="29"/>
      <c r="L39" s="30">
        <f t="shared" si="2"/>
        <v>0</v>
      </c>
      <c r="M39" s="23"/>
    </row>
    <row r="40" spans="1:34" x14ac:dyDescent="0.2">
      <c r="A40" s="22" t="str">
        <f t="shared" si="3"/>
        <v>President</v>
      </c>
      <c r="B40" s="22" t="str">
        <f t="shared" si="4"/>
        <v>[PREO] Exec Ofc of the President Div</v>
      </c>
      <c r="E40" s="22" t="s">
        <v>0</v>
      </c>
      <c r="F40" s="29">
        <v>19051321.919999998</v>
      </c>
      <c r="G40" s="29">
        <v>2855473.7</v>
      </c>
      <c r="H40" s="29">
        <v>2980211.76</v>
      </c>
      <c r="I40" s="29">
        <v>2545261.65</v>
      </c>
      <c r="J40" s="29">
        <v>2300481.19</v>
      </c>
      <c r="L40" s="30">
        <f t="shared" si="2"/>
        <v>-16750840.729999999</v>
      </c>
      <c r="M40" s="23">
        <v>-87.924821176923345</v>
      </c>
    </row>
    <row r="41" spans="1:34" x14ac:dyDescent="0.2">
      <c r="A41" s="22" t="str">
        <f t="shared" si="3"/>
        <v>President</v>
      </c>
      <c r="B41" s="22" t="str">
        <f t="shared" si="4"/>
        <v>[PREO] Exec Ofc of the President Div</v>
      </c>
      <c r="E41" s="31" t="s">
        <v>98</v>
      </c>
      <c r="F41" s="32">
        <v>15046711.159999995</v>
      </c>
      <c r="G41" s="32">
        <v>3526354.5099999993</v>
      </c>
      <c r="H41" s="32">
        <v>2527427.0999999996</v>
      </c>
      <c r="I41" s="32">
        <v>2924658.63</v>
      </c>
      <c r="J41" s="32">
        <v>3956320.7</v>
      </c>
      <c r="L41" s="30">
        <f t="shared" si="2"/>
        <v>-11090390.459999993</v>
      </c>
      <c r="M41" s="23">
        <v>-73.706408942590471</v>
      </c>
    </row>
    <row r="42" spans="1:34" ht="13.5" thickBot="1" x14ac:dyDescent="0.25">
      <c r="A42" s="22" t="str">
        <f t="shared" si="3"/>
        <v>President</v>
      </c>
      <c r="B42" s="22" t="str">
        <f t="shared" si="4"/>
        <v>[PREO] Exec Ofc of the President Div</v>
      </c>
      <c r="E42" s="33" t="s">
        <v>99</v>
      </c>
      <c r="F42" s="34">
        <v>4004610.7600000035</v>
      </c>
      <c r="G42" s="34">
        <v>-670880.80999999912</v>
      </c>
      <c r="H42" s="34">
        <v>452784.66000000015</v>
      </c>
      <c r="I42" s="34">
        <v>-379396.98</v>
      </c>
      <c r="J42" s="34">
        <v>-1655839.5100000002</v>
      </c>
      <c r="L42" s="30">
        <f t="shared" si="2"/>
        <v>-5660450.2700000033</v>
      </c>
      <c r="M42" s="23">
        <v>-141.34832594816277</v>
      </c>
    </row>
    <row r="43" spans="1:34" x14ac:dyDescent="0.2">
      <c r="A43" s="22" t="str">
        <f t="shared" si="3"/>
        <v>President</v>
      </c>
      <c r="B43" s="22" t="str">
        <f t="shared" si="4"/>
        <v>[PREO] Exec Ofc of the President Div</v>
      </c>
      <c r="C43" s="27"/>
      <c r="E43" s="22" t="s">
        <v>100</v>
      </c>
      <c r="F43" s="29">
        <v>2605938.8499999978</v>
      </c>
      <c r="G43" s="29">
        <v>6610549.6100000013</v>
      </c>
      <c r="H43" s="29">
        <v>5939669.2000000011</v>
      </c>
      <c r="I43" s="29">
        <v>6392453.46</v>
      </c>
      <c r="J43" s="29">
        <v>6013056.4800000004</v>
      </c>
      <c r="L43" s="30">
        <f t="shared" si="2"/>
        <v>3407117.6300000027</v>
      </c>
      <c r="M43" s="23">
        <v>130.74434306085138</v>
      </c>
      <c r="N43" s="23">
        <f>F43/F41*100</f>
        <v>17.318992983181573</v>
      </c>
      <c r="O43" s="23">
        <f t="shared" ref="O43" si="69">J43/J41*100</f>
        <v>151.98607332312571</v>
      </c>
    </row>
    <row r="44" spans="1:34" x14ac:dyDescent="0.2">
      <c r="A44" s="22" t="str">
        <f t="shared" si="3"/>
        <v>President</v>
      </c>
      <c r="B44" s="22" t="str">
        <f t="shared" si="4"/>
        <v>[PREO] Exec Ofc of the President Div</v>
      </c>
      <c r="C44" s="27"/>
      <c r="E44" s="31" t="s">
        <v>101</v>
      </c>
      <c r="F44" s="32">
        <v>6610549.6100000013</v>
      </c>
      <c r="G44" s="32">
        <v>5939669.2000000011</v>
      </c>
      <c r="H44" s="32">
        <v>6392453.46</v>
      </c>
      <c r="I44" s="32">
        <v>6013056.4800000004</v>
      </c>
      <c r="J44" s="32">
        <v>4357216.97</v>
      </c>
      <c r="L44" s="30">
        <f t="shared" si="2"/>
        <v>-2253332.6400000015</v>
      </c>
      <c r="M44" s="23">
        <v>-34.086918228271202</v>
      </c>
      <c r="N44" s="23">
        <f>F44/F41*100</f>
        <v>43.933518359636032</v>
      </c>
      <c r="O44" s="23">
        <f t="shared" ref="O44" si="70">J44/J41*100</f>
        <v>110.13305796974447</v>
      </c>
      <c r="W44" s="42">
        <f t="shared" ref="W44" si="71">(J40-F40)/1000000</f>
        <v>-16.75084073</v>
      </c>
      <c r="X44" s="42">
        <f t="shared" ref="X44" si="72">(J41-F41)/1000000</f>
        <v>-11.090390459999993</v>
      </c>
      <c r="Y44" s="42">
        <f t="shared" ref="Y44" si="73">(J43-F43)/1000000</f>
        <v>3.4071176300000028</v>
      </c>
      <c r="Z44" s="42">
        <f t="shared" ref="Z44" si="74">(J44-F44)/1000000</f>
        <v>-2.2533326400000013</v>
      </c>
      <c r="AA44" s="23">
        <f t="shared" ref="AA44" si="75">(J40/F40-1)*100</f>
        <v>-87.924821176923345</v>
      </c>
      <c r="AB44" s="23">
        <f t="shared" ref="AB44" si="76">(J41/F41-1)*100</f>
        <v>-73.706408942590471</v>
      </c>
      <c r="AC44" s="23">
        <f t="shared" ref="AC44" si="77">(J43/F43-1)*100</f>
        <v>130.74434306085138</v>
      </c>
      <c r="AD44" s="23">
        <f t="shared" ref="AD44" si="78">(J44/F44-1)*100</f>
        <v>-34.086918228271202</v>
      </c>
      <c r="AE44" s="23">
        <f t="shared" ref="AE44" si="79">F43/F41*100</f>
        <v>17.318992983181573</v>
      </c>
      <c r="AF44" s="23">
        <f t="shared" ref="AF44" si="80">J43/J41*100</f>
        <v>151.98607332312571</v>
      </c>
      <c r="AG44" s="23">
        <f t="shared" ref="AG44" si="81">F44/F41*100</f>
        <v>43.933518359636032</v>
      </c>
      <c r="AH44" s="23">
        <f t="shared" ref="AH44" si="82">J44/J41*100</f>
        <v>110.13305796974447</v>
      </c>
    </row>
    <row r="45" spans="1:34" x14ac:dyDescent="0.2">
      <c r="A45" s="22" t="str">
        <f t="shared" si="3"/>
        <v>President</v>
      </c>
      <c r="B45" s="22" t="str">
        <f t="shared" si="4"/>
        <v>[PREO] Exec Ofc of the President Div</v>
      </c>
      <c r="C45" s="27"/>
      <c r="F45" s="36"/>
      <c r="G45" s="36"/>
      <c r="H45" s="36"/>
      <c r="I45" s="36"/>
      <c r="J45" s="36"/>
      <c r="L45" s="30">
        <f t="shared" si="2"/>
        <v>0</v>
      </c>
      <c r="M45" s="23"/>
    </row>
    <row r="46" spans="1:34" x14ac:dyDescent="0.2">
      <c r="A46" s="22" t="str">
        <f t="shared" si="3"/>
        <v>President Total</v>
      </c>
      <c r="C46" s="27" t="s">
        <v>105</v>
      </c>
      <c r="F46" s="36"/>
      <c r="G46" s="36"/>
      <c r="H46" s="36"/>
      <c r="I46" s="36"/>
      <c r="J46" s="36"/>
      <c r="L46" s="30">
        <f t="shared" si="2"/>
        <v>0</v>
      </c>
      <c r="M46" s="23"/>
    </row>
    <row r="47" spans="1:34" x14ac:dyDescent="0.2">
      <c r="A47" s="22" t="str">
        <f t="shared" si="3"/>
        <v>President Total</v>
      </c>
      <c r="C47" s="27"/>
      <c r="E47" s="22" t="s">
        <v>0</v>
      </c>
      <c r="F47" s="29">
        <v>19057321.919999998</v>
      </c>
      <c r="G47" s="29">
        <v>5796813.5999999996</v>
      </c>
      <c r="H47" s="29">
        <v>8108026.7699999996</v>
      </c>
      <c r="I47" s="29">
        <v>7996984.3800000008</v>
      </c>
      <c r="J47" s="29">
        <v>6860196.1500000004</v>
      </c>
      <c r="L47" s="30">
        <f t="shared" si="2"/>
        <v>-12197125.769999998</v>
      </c>
      <c r="M47" s="23">
        <v>-64.002307465875035</v>
      </c>
    </row>
    <row r="48" spans="1:34" x14ac:dyDescent="0.2">
      <c r="A48" s="22" t="str">
        <f t="shared" si="3"/>
        <v>President Total</v>
      </c>
      <c r="C48" s="27"/>
      <c r="E48" s="31" t="s">
        <v>98</v>
      </c>
      <c r="F48" s="32">
        <v>15046934.879999995</v>
      </c>
      <c r="G48" s="32">
        <v>6499098.0300000012</v>
      </c>
      <c r="H48" s="32">
        <v>6069365.5200000014</v>
      </c>
      <c r="I48" s="32">
        <v>7375978.1899999995</v>
      </c>
      <c r="J48" s="32">
        <v>8807462.8400000017</v>
      </c>
      <c r="L48" s="30">
        <f t="shared" si="2"/>
        <v>-6239472.0399999935</v>
      </c>
      <c r="M48" s="23">
        <v>-41.466731196486684</v>
      </c>
    </row>
    <row r="49" spans="1:34" ht="13.5" thickBot="1" x14ac:dyDescent="0.25">
      <c r="A49" s="22" t="str">
        <f t="shared" si="3"/>
        <v>President Total</v>
      </c>
      <c r="C49" s="27"/>
      <c r="E49" s="33" t="s">
        <v>99</v>
      </c>
      <c r="F49" s="34">
        <v>4010387.0400000028</v>
      </c>
      <c r="G49" s="34">
        <v>-702284.43000000156</v>
      </c>
      <c r="H49" s="34">
        <v>2038661.2499999981</v>
      </c>
      <c r="I49" s="34">
        <v>621006.19000000134</v>
      </c>
      <c r="J49" s="34">
        <v>-1947266.6900000013</v>
      </c>
      <c r="L49" s="30">
        <f t="shared" si="2"/>
        <v>-5957653.7300000042</v>
      </c>
      <c r="M49" s="23">
        <v>-148.55558006191839</v>
      </c>
    </row>
    <row r="50" spans="1:34" x14ac:dyDescent="0.2">
      <c r="A50" s="22" t="str">
        <f t="shared" si="3"/>
        <v>President Total</v>
      </c>
      <c r="C50" s="27"/>
      <c r="E50" s="22" t="s">
        <v>100</v>
      </c>
      <c r="F50" s="37">
        <v>2605938.8499999978</v>
      </c>
      <c r="G50" s="29">
        <v>6616325.8900000006</v>
      </c>
      <c r="H50" s="29">
        <v>5914041.459999999</v>
      </c>
      <c r="I50" s="29">
        <v>7952702.7099999972</v>
      </c>
      <c r="J50" s="29">
        <v>8573708.8999999985</v>
      </c>
      <c r="L50" s="30">
        <f t="shared" si="2"/>
        <v>5967770.0500000007</v>
      </c>
      <c r="M50" s="23">
        <v>229.00652676481664</v>
      </c>
      <c r="N50" s="23">
        <f>F50/F48*100</f>
        <v>17.318735481893697</v>
      </c>
      <c r="O50" s="23">
        <f t="shared" ref="O50" si="83">J50/J48*100</f>
        <v>97.345955989295973</v>
      </c>
    </row>
    <row r="51" spans="1:34" x14ac:dyDescent="0.2">
      <c r="A51" s="22" t="str">
        <f t="shared" si="3"/>
        <v>President Total</v>
      </c>
      <c r="C51" s="27"/>
      <c r="E51" s="31" t="s">
        <v>101</v>
      </c>
      <c r="F51" s="32">
        <v>6616325.8900000006</v>
      </c>
      <c r="G51" s="32">
        <v>5914041.459999999</v>
      </c>
      <c r="H51" s="32">
        <v>7952702.7099999972</v>
      </c>
      <c r="I51" s="32">
        <v>8573708.8999999985</v>
      </c>
      <c r="J51" s="32">
        <v>6626442.2099999972</v>
      </c>
      <c r="L51" s="30">
        <f t="shared" si="2"/>
        <v>10116.319999996573</v>
      </c>
      <c r="M51" s="23">
        <v>0.15289936088678235</v>
      </c>
      <c r="N51" s="23">
        <f>F51/F48*100</f>
        <v>43.971253566028615</v>
      </c>
      <c r="O51" s="23">
        <f t="shared" ref="O51" si="84">J51/J48*100</f>
        <v>75.2366751966903</v>
      </c>
      <c r="W51" s="42">
        <f t="shared" ref="W51" si="85">(J47-F47)/1000000</f>
        <v>-12.197125769999998</v>
      </c>
      <c r="X51" s="42">
        <f t="shared" ref="X51" si="86">(J48-F48)/1000000</f>
        <v>-6.2394720399999937</v>
      </c>
      <c r="Y51" s="42">
        <f t="shared" ref="Y51" si="87">(J50-F50)/1000000</f>
        <v>5.9677700500000004</v>
      </c>
      <c r="Z51" s="42">
        <f t="shared" ref="Z51" si="88">(J51-F51)/1000000</f>
        <v>1.0116319999996572E-2</v>
      </c>
      <c r="AA51" s="23">
        <f t="shared" ref="AA51" si="89">(J47/F47-1)*100</f>
        <v>-64.002307465875035</v>
      </c>
      <c r="AB51" s="23">
        <f t="shared" ref="AB51" si="90">(J48/F48-1)*100</f>
        <v>-41.466731196486684</v>
      </c>
      <c r="AC51" s="23">
        <f t="shared" ref="AC51" si="91">(J50/F50-1)*100</f>
        <v>229.00652676481664</v>
      </c>
      <c r="AD51" s="23">
        <f t="shared" ref="AD51" si="92">(J51/F51-1)*100</f>
        <v>0.15289936088678235</v>
      </c>
      <c r="AE51" s="23">
        <f t="shared" ref="AE51" si="93">F50/F48*100</f>
        <v>17.318735481893697</v>
      </c>
      <c r="AF51" s="23">
        <f t="shared" ref="AF51" si="94">J50/J48*100</f>
        <v>97.345955989295973</v>
      </c>
      <c r="AG51" s="23">
        <f t="shared" ref="AG51" si="95">F51/F48*100</f>
        <v>43.971253566028615</v>
      </c>
      <c r="AH51" s="23">
        <f t="shared" ref="AH51" si="96">J51/J48*100</f>
        <v>75.2366751966903</v>
      </c>
    </row>
    <row r="52" spans="1:34" x14ac:dyDescent="0.2">
      <c r="A52" s="22" t="str">
        <f t="shared" si="3"/>
        <v>Provost Support Units</v>
      </c>
      <c r="B52" s="22">
        <f t="shared" si="4"/>
        <v>0</v>
      </c>
      <c r="C52" s="27" t="s">
        <v>119</v>
      </c>
      <c r="F52" s="28"/>
      <c r="G52" s="29"/>
      <c r="H52" s="29"/>
      <c r="I52" s="29"/>
      <c r="J52" s="29"/>
      <c r="L52" s="30">
        <f t="shared" si="2"/>
        <v>0</v>
      </c>
      <c r="M52" s="23"/>
    </row>
    <row r="53" spans="1:34" x14ac:dyDescent="0.2">
      <c r="A53" s="22" t="str">
        <f t="shared" si="3"/>
        <v>Provost Support Units</v>
      </c>
      <c r="B53" s="22" t="str">
        <f t="shared" si="4"/>
        <v>[AADV] Academic Affairs Division</v>
      </c>
      <c r="D53" s="22" t="s">
        <v>38</v>
      </c>
      <c r="F53" s="28"/>
      <c r="G53" s="28"/>
      <c r="H53" s="28"/>
      <c r="I53" s="28"/>
      <c r="J53" s="28"/>
      <c r="L53" s="30">
        <f t="shared" si="2"/>
        <v>0</v>
      </c>
      <c r="M53" s="23"/>
    </row>
    <row r="54" spans="1:34" x14ac:dyDescent="0.2">
      <c r="A54" s="22" t="str">
        <f t="shared" si="3"/>
        <v>Provost Support Units</v>
      </c>
      <c r="B54" s="22" t="str">
        <f t="shared" si="4"/>
        <v>[AADV] Academic Affairs Division</v>
      </c>
      <c r="E54" s="22" t="s">
        <v>0</v>
      </c>
      <c r="F54" s="29">
        <v>21523788.030000005</v>
      </c>
      <c r="G54" s="29">
        <v>20508681.400000002</v>
      </c>
      <c r="H54" s="29">
        <v>12289930.780000001</v>
      </c>
      <c r="I54" s="29">
        <v>10974612.699999997</v>
      </c>
      <c r="J54" s="29">
        <v>11722092.160000002</v>
      </c>
      <c r="L54" s="30">
        <f t="shared" si="2"/>
        <v>-9801695.8700000029</v>
      </c>
      <c r="M54" s="23">
        <v>-45.538897968788447</v>
      </c>
    </row>
    <row r="55" spans="1:34" x14ac:dyDescent="0.2">
      <c r="A55" s="22" t="str">
        <f t="shared" si="3"/>
        <v>Provost Support Units</v>
      </c>
      <c r="B55" s="22" t="str">
        <f t="shared" si="4"/>
        <v>[AADV] Academic Affairs Division</v>
      </c>
      <c r="E55" s="31" t="s">
        <v>98</v>
      </c>
      <c r="F55" s="32">
        <v>20261254.359999992</v>
      </c>
      <c r="G55" s="32">
        <v>21786922.730000008</v>
      </c>
      <c r="H55" s="32">
        <v>12231932.92999999</v>
      </c>
      <c r="I55" s="32">
        <v>12533802.299999999</v>
      </c>
      <c r="J55" s="32">
        <v>14032817.270000001</v>
      </c>
      <c r="L55" s="30">
        <f t="shared" si="2"/>
        <v>-6228437.0899999905</v>
      </c>
      <c r="M55" s="23">
        <v>-30.740629278591179</v>
      </c>
    </row>
    <row r="56" spans="1:34" ht="13.5" thickBot="1" x14ac:dyDescent="0.25">
      <c r="A56" s="22" t="str">
        <f t="shared" si="3"/>
        <v>Provost Support Units</v>
      </c>
      <c r="B56" s="22" t="str">
        <f t="shared" si="4"/>
        <v>[AADV] Academic Affairs Division</v>
      </c>
      <c r="E56" s="33" t="s">
        <v>99</v>
      </c>
      <c r="F56" s="34">
        <v>1262533.670000013</v>
      </c>
      <c r="G56" s="34">
        <v>-1278241.3300000057</v>
      </c>
      <c r="H56" s="34">
        <v>57997.850000010803</v>
      </c>
      <c r="I56" s="34">
        <v>-1559189.6000000015</v>
      </c>
      <c r="J56" s="34">
        <v>-2310725.1099999994</v>
      </c>
      <c r="L56" s="30">
        <f t="shared" si="2"/>
        <v>-3573258.7800000124</v>
      </c>
      <c r="M56" s="23">
        <v>-283.02285039257413</v>
      </c>
    </row>
    <row r="57" spans="1:34" x14ac:dyDescent="0.2">
      <c r="A57" s="22" t="str">
        <f t="shared" si="3"/>
        <v>Provost Support Units</v>
      </c>
      <c r="B57" s="22" t="str">
        <f t="shared" si="4"/>
        <v>[AADV] Academic Affairs Division</v>
      </c>
      <c r="E57" s="22" t="s">
        <v>100</v>
      </c>
      <c r="F57" s="29">
        <v>8920363.4399999883</v>
      </c>
      <c r="G57" s="29">
        <v>10182897.110000001</v>
      </c>
      <c r="H57" s="29">
        <v>8904655.4900000021</v>
      </c>
      <c r="I57" s="29">
        <v>8962653.3900000006</v>
      </c>
      <c r="J57" s="29">
        <v>7403464.2599999998</v>
      </c>
      <c r="L57" s="30">
        <f t="shared" si="2"/>
        <v>-1516899.1799999885</v>
      </c>
      <c r="M57" s="23">
        <v>-17.004903333848809</v>
      </c>
      <c r="N57" s="23">
        <f>F57/F54*100</f>
        <v>41.444207811221354</v>
      </c>
      <c r="O57" s="23">
        <f>J57/J54*100</f>
        <v>63.158215777071646</v>
      </c>
    </row>
    <row r="58" spans="1:34" x14ac:dyDescent="0.2">
      <c r="A58" s="22" t="str">
        <f t="shared" si="3"/>
        <v>Provost Support Units</v>
      </c>
      <c r="B58" s="22" t="str">
        <f t="shared" si="4"/>
        <v>[AADV] Academic Affairs Division</v>
      </c>
      <c r="E58" s="31" t="s">
        <v>101</v>
      </c>
      <c r="F58" s="32">
        <v>10182897.110000001</v>
      </c>
      <c r="G58" s="32">
        <v>8904655.4900000021</v>
      </c>
      <c r="H58" s="32">
        <v>8962653.3900000006</v>
      </c>
      <c r="I58" s="32">
        <v>7403464.2599999998</v>
      </c>
      <c r="J58" s="32">
        <v>5092739.1500000004</v>
      </c>
      <c r="L58" s="30">
        <f t="shared" si="2"/>
        <v>-5090157.9600000009</v>
      </c>
      <c r="M58" s="23">
        <v>-49.98732585642319</v>
      </c>
      <c r="N58" s="23">
        <f>F58/F55*100</f>
        <v>50.257979733491709</v>
      </c>
      <c r="O58" s="23">
        <f>J58/J55*100</f>
        <v>36.291637324227764</v>
      </c>
      <c r="Q58" s="22">
        <v>4</v>
      </c>
      <c r="W58" s="42">
        <f t="shared" ref="W58" si="97">(J54-F54)/1000000</f>
        <v>-9.8016958700000032</v>
      </c>
      <c r="X58" s="42">
        <f t="shared" ref="X58" si="98">(J55-F55)/1000000</f>
        <v>-6.2284370899999901</v>
      </c>
      <c r="Y58" s="42">
        <f t="shared" ref="Y58" si="99">(J57-F57)/1000000</f>
        <v>-1.5168991799999885</v>
      </c>
      <c r="Z58" s="42">
        <f t="shared" ref="Z58" si="100">(J58-F58)/1000000</f>
        <v>-5.0901579600000009</v>
      </c>
      <c r="AA58" s="23">
        <f t="shared" ref="AA58" si="101">(J54/F54-1)*100</f>
        <v>-45.538897968788447</v>
      </c>
      <c r="AB58" s="23">
        <f t="shared" ref="AB58" si="102">(J55/F55-1)*100</f>
        <v>-30.740629278591179</v>
      </c>
      <c r="AC58" s="23">
        <f t="shared" ref="AC58" si="103">(J57/F57-1)*100</f>
        <v>-17.004903333848809</v>
      </c>
      <c r="AD58" s="23">
        <f t="shared" ref="AD58" si="104">(J58/F58-1)*100</f>
        <v>-49.98732585642319</v>
      </c>
      <c r="AE58" s="23">
        <f t="shared" ref="AE58" si="105">F57/F55*100</f>
        <v>44.026708719528621</v>
      </c>
      <c r="AF58" s="23">
        <f t="shared" ref="AF58" si="106">J57/J55*100</f>
        <v>52.758217523629156</v>
      </c>
      <c r="AG58" s="23">
        <f t="shared" ref="AG58" si="107">F58/F55*100</f>
        <v>50.257979733491709</v>
      </c>
      <c r="AH58" s="23">
        <f t="shared" ref="AH58" si="108">J58/J55*100</f>
        <v>36.291637324227764</v>
      </c>
    </row>
    <row r="59" spans="1:34" x14ac:dyDescent="0.2">
      <c r="A59" s="22" t="str">
        <f t="shared" si="3"/>
        <v>Provost Support Units</v>
      </c>
      <c r="B59" s="22" t="str">
        <f t="shared" si="4"/>
        <v>[ACAD] Academic Administration</v>
      </c>
      <c r="D59" s="22" t="s">
        <v>55</v>
      </c>
      <c r="F59" s="28"/>
      <c r="G59" s="29"/>
      <c r="H59" s="29"/>
      <c r="I59" s="29"/>
      <c r="J59" s="29"/>
      <c r="L59" s="30">
        <f t="shared" si="2"/>
        <v>0</v>
      </c>
      <c r="M59" s="23"/>
    </row>
    <row r="60" spans="1:34" x14ac:dyDescent="0.2">
      <c r="A60" s="22" t="str">
        <f t="shared" si="3"/>
        <v>Provost Support Units</v>
      </c>
      <c r="B60" s="22" t="str">
        <f t="shared" si="4"/>
        <v>[ACAD] Academic Administration</v>
      </c>
      <c r="E60" s="22" t="s">
        <v>0</v>
      </c>
      <c r="F60" s="29">
        <v>2664393.9</v>
      </c>
      <c r="G60" s="29">
        <v>4085141.7799999993</v>
      </c>
      <c r="H60" s="29">
        <v>4784704.5199999996</v>
      </c>
      <c r="I60" s="29">
        <v>4482238.0199999996</v>
      </c>
      <c r="J60" s="29">
        <v>5186763.1500000004</v>
      </c>
      <c r="L60" s="30">
        <f t="shared" si="2"/>
        <v>2522369.2500000005</v>
      </c>
      <c r="M60" s="23">
        <v>94.669532534209779</v>
      </c>
    </row>
    <row r="61" spans="1:34" x14ac:dyDescent="0.2">
      <c r="A61" s="22" t="str">
        <f t="shared" si="3"/>
        <v>Provost Support Units</v>
      </c>
      <c r="B61" s="22" t="str">
        <f t="shared" si="4"/>
        <v>[ACAD] Academic Administration</v>
      </c>
      <c r="E61" s="31" t="s">
        <v>98</v>
      </c>
      <c r="F61" s="32">
        <v>2842351.1899999995</v>
      </c>
      <c r="G61" s="32">
        <v>4005494.0399999982</v>
      </c>
      <c r="H61" s="32">
        <v>4685869.9300000016</v>
      </c>
      <c r="I61" s="32">
        <v>4708441.4400000041</v>
      </c>
      <c r="J61" s="32">
        <v>5600446.1899999995</v>
      </c>
      <c r="L61" s="30">
        <f t="shared" si="2"/>
        <v>2758095</v>
      </c>
      <c r="M61" s="23">
        <v>97.035686853319518</v>
      </c>
    </row>
    <row r="62" spans="1:34" ht="13.5" thickBot="1" x14ac:dyDescent="0.25">
      <c r="A62" s="22" t="str">
        <f t="shared" si="3"/>
        <v>Provost Support Units</v>
      </c>
      <c r="B62" s="22" t="str">
        <f t="shared" si="4"/>
        <v>[ACAD] Academic Administration</v>
      </c>
      <c r="E62" s="33" t="s">
        <v>99</v>
      </c>
      <c r="F62" s="34">
        <v>-177957.28999999957</v>
      </c>
      <c r="G62" s="34">
        <v>79647.740000001155</v>
      </c>
      <c r="H62" s="34">
        <v>98834.589999997988</v>
      </c>
      <c r="I62" s="34">
        <v>-226203.42000000458</v>
      </c>
      <c r="J62" s="34">
        <v>-413683.03999999911</v>
      </c>
      <c r="L62" s="30">
        <f t="shared" si="2"/>
        <v>-235725.74999999953</v>
      </c>
      <c r="M62" s="23">
        <v>132.46198006274432</v>
      </c>
    </row>
    <row r="63" spans="1:34" x14ac:dyDescent="0.2">
      <c r="A63" s="22" t="str">
        <f t="shared" si="3"/>
        <v>Provost Support Units</v>
      </c>
      <c r="B63" s="22" t="str">
        <f t="shared" si="4"/>
        <v>[ACAD] Academic Administration</v>
      </c>
      <c r="E63" s="22" t="s">
        <v>100</v>
      </c>
      <c r="F63" s="29">
        <v>1305612.9899999993</v>
      </c>
      <c r="G63" s="29">
        <v>1127655.6999999997</v>
      </c>
      <c r="H63" s="29">
        <v>1207303.04</v>
      </c>
      <c r="I63" s="29">
        <v>1306137.25</v>
      </c>
      <c r="J63" s="29">
        <v>1079933.6100000001</v>
      </c>
      <c r="L63" s="30">
        <f t="shared" si="2"/>
        <v>-225679.37999999919</v>
      </c>
      <c r="M63" s="23">
        <v>-17.285319748541973</v>
      </c>
      <c r="N63" s="23">
        <f>F63/F60*100</f>
        <v>49.002251131110881</v>
      </c>
      <c r="O63" s="23">
        <f>J63/J60*100</f>
        <v>20.820954779861118</v>
      </c>
    </row>
    <row r="64" spans="1:34" x14ac:dyDescent="0.2">
      <c r="A64" s="22" t="str">
        <f t="shared" si="3"/>
        <v>Provost Support Units</v>
      </c>
      <c r="B64" s="22" t="str">
        <f t="shared" si="4"/>
        <v>[ACAD] Academic Administration</v>
      </c>
      <c r="E64" s="31" t="s">
        <v>101</v>
      </c>
      <c r="F64" s="32">
        <v>1127655.6999999997</v>
      </c>
      <c r="G64" s="32">
        <v>1207303.04</v>
      </c>
      <c r="H64" s="32">
        <v>1306137.25</v>
      </c>
      <c r="I64" s="32">
        <v>1079933.6100000001</v>
      </c>
      <c r="J64" s="32">
        <v>666250.57000000007</v>
      </c>
      <c r="L64" s="30">
        <f t="shared" si="2"/>
        <v>-461405.12999999966</v>
      </c>
      <c r="M64" s="23">
        <v>-40.917199283433746</v>
      </c>
      <c r="N64" s="23">
        <f>F64/F61*100</f>
        <v>39.673341702719007</v>
      </c>
      <c r="O64" s="23">
        <f>J64/J61*100</f>
        <v>11.896383741524712</v>
      </c>
      <c r="Q64" s="22">
        <v>3.3</v>
      </c>
      <c r="W64" s="42">
        <f t="shared" ref="W64" si="109">(J60-F60)/1000000</f>
        <v>2.5223692500000006</v>
      </c>
      <c r="X64" s="42">
        <f t="shared" ref="X64" si="110">(J61-F61)/1000000</f>
        <v>2.758095</v>
      </c>
      <c r="Y64" s="42">
        <f t="shared" ref="Y64" si="111">(J63-F63)/1000000</f>
        <v>-0.22567937999999918</v>
      </c>
      <c r="Z64" s="42">
        <f t="shared" ref="Z64" si="112">(J64-F64)/1000000</f>
        <v>-0.46140512999999966</v>
      </c>
      <c r="AA64" s="23">
        <f t="shared" ref="AA64" si="113">(J60/F60-1)*100</f>
        <v>94.669532534209779</v>
      </c>
      <c r="AB64" s="23">
        <f t="shared" ref="AB64" si="114">(J61/F61-1)*100</f>
        <v>97.035686853319518</v>
      </c>
      <c r="AC64" s="23">
        <f t="shared" ref="AC64" si="115">(J63/F63-1)*100</f>
        <v>-17.285319748541973</v>
      </c>
      <c r="AD64" s="23">
        <f t="shared" ref="AD64" si="116">(J64/F64-1)*100</f>
        <v>-40.917199283433746</v>
      </c>
      <c r="AE64" s="23">
        <f t="shared" ref="AE64" si="117">F63/F61*100</f>
        <v>45.934260150308852</v>
      </c>
      <c r="AF64" s="23">
        <f t="shared" ref="AF64" si="118">J63/J61*100</f>
        <v>19.282992343151147</v>
      </c>
      <c r="AG64" s="23">
        <f t="shared" ref="AG64" si="119">F64/F61*100</f>
        <v>39.673341702719007</v>
      </c>
      <c r="AH64" s="23">
        <f t="shared" ref="AH64" si="120">J64/J61*100</f>
        <v>11.896383741524712</v>
      </c>
    </row>
    <row r="65" spans="1:34" x14ac:dyDescent="0.2">
      <c r="A65" s="22" t="str">
        <f t="shared" si="3"/>
        <v>Provost Support Units</v>
      </c>
      <c r="B65" s="22" t="str">
        <f t="shared" si="4"/>
        <v>[ACDV] Vice Provost Acad Affrs Div</v>
      </c>
      <c r="D65" s="22" t="s">
        <v>54</v>
      </c>
      <c r="F65" s="28"/>
      <c r="G65" s="29"/>
      <c r="H65" s="29"/>
      <c r="I65" s="29"/>
      <c r="J65" s="29"/>
      <c r="L65" s="30">
        <f t="shared" si="2"/>
        <v>0</v>
      </c>
      <c r="M65" s="23"/>
    </row>
    <row r="66" spans="1:34" x14ac:dyDescent="0.2">
      <c r="A66" s="22" t="str">
        <f t="shared" si="3"/>
        <v>Provost Support Units</v>
      </c>
      <c r="B66" s="22" t="str">
        <f t="shared" si="4"/>
        <v>[ACDV] Vice Provost Acad Affrs Div</v>
      </c>
      <c r="E66" s="22" t="s">
        <v>0</v>
      </c>
      <c r="F66" s="29">
        <v>2673902.8499999996</v>
      </c>
      <c r="G66" s="29">
        <v>2641038.4500000002</v>
      </c>
      <c r="H66" s="29">
        <v>3870130.97</v>
      </c>
      <c r="I66" s="29">
        <v>12690742.180000002</v>
      </c>
      <c r="J66" s="29">
        <v>10030143.060000001</v>
      </c>
      <c r="L66" s="30">
        <f t="shared" si="2"/>
        <v>7356240.2100000009</v>
      </c>
      <c r="M66" s="23">
        <v>275.11247127022591</v>
      </c>
    </row>
    <row r="67" spans="1:34" x14ac:dyDescent="0.2">
      <c r="A67" s="22" t="str">
        <f t="shared" si="3"/>
        <v>Provost Support Units</v>
      </c>
      <c r="B67" s="22" t="str">
        <f t="shared" si="4"/>
        <v>[ACDV] Vice Provost Acad Affrs Div</v>
      </c>
      <c r="E67" s="31" t="s">
        <v>98</v>
      </c>
      <c r="F67" s="32">
        <v>2720835.100000001</v>
      </c>
      <c r="G67" s="32">
        <v>2697268.2499999977</v>
      </c>
      <c r="H67" s="32">
        <v>3351081.0099999993</v>
      </c>
      <c r="I67" s="32">
        <v>8748438.2400000002</v>
      </c>
      <c r="J67" s="32">
        <v>10662243.020000003</v>
      </c>
      <c r="L67" s="30">
        <f t="shared" si="2"/>
        <v>7941407.9200000018</v>
      </c>
      <c r="M67" s="23">
        <v>291.8739147403677</v>
      </c>
    </row>
    <row r="68" spans="1:34" ht="13.5" thickBot="1" x14ac:dyDescent="0.25">
      <c r="A68" s="22" t="str">
        <f t="shared" si="3"/>
        <v>Provost Support Units</v>
      </c>
      <c r="B68" s="22" t="str">
        <f t="shared" si="4"/>
        <v>[ACDV] Vice Provost Acad Affrs Div</v>
      </c>
      <c r="E68" s="33" t="s">
        <v>99</v>
      </c>
      <c r="F68" s="34">
        <v>-46932.250000001397</v>
      </c>
      <c r="G68" s="34">
        <v>-56229.799999997485</v>
      </c>
      <c r="H68" s="34">
        <v>519049.96000000089</v>
      </c>
      <c r="I68" s="34">
        <v>3942303.9400000013</v>
      </c>
      <c r="J68" s="34">
        <v>-632099.96000000276</v>
      </c>
      <c r="L68" s="30">
        <f t="shared" si="2"/>
        <v>-585167.71000000136</v>
      </c>
      <c r="M68" s="23">
        <v>1246.8349802108016</v>
      </c>
    </row>
    <row r="69" spans="1:34" x14ac:dyDescent="0.2">
      <c r="A69" s="22" t="str">
        <f t="shared" si="3"/>
        <v>Provost Support Units</v>
      </c>
      <c r="B69" s="22" t="str">
        <f t="shared" si="4"/>
        <v>[ACDV] Vice Provost Acad Affrs Div</v>
      </c>
      <c r="E69" s="22" t="s">
        <v>100</v>
      </c>
      <c r="F69" s="29">
        <v>545136.93000000145</v>
      </c>
      <c r="G69" s="29">
        <v>498204.68000000005</v>
      </c>
      <c r="H69" s="29">
        <v>441974.88</v>
      </c>
      <c r="I69" s="29">
        <v>961024.8400000002</v>
      </c>
      <c r="J69" s="29">
        <v>4903328.78</v>
      </c>
      <c r="L69" s="30">
        <f t="shared" si="2"/>
        <v>4358191.8499999987</v>
      </c>
      <c r="M69" s="23">
        <v>799.46736501597627</v>
      </c>
      <c r="N69" s="23">
        <f>F69/F66*100</f>
        <v>20.387312500901128</v>
      </c>
      <c r="O69" s="23">
        <f>J69/J66*100</f>
        <v>48.885930645938366</v>
      </c>
    </row>
    <row r="70" spans="1:34" x14ac:dyDescent="0.2">
      <c r="A70" s="22" t="str">
        <f t="shared" si="3"/>
        <v>Provost Support Units</v>
      </c>
      <c r="B70" s="22" t="str">
        <f t="shared" si="4"/>
        <v>[ACDV] Vice Provost Acad Affrs Div</v>
      </c>
      <c r="E70" s="31" t="s">
        <v>101</v>
      </c>
      <c r="F70" s="32">
        <v>498204.68000000005</v>
      </c>
      <c r="G70" s="32">
        <v>441974.88</v>
      </c>
      <c r="H70" s="32">
        <v>961024.8400000002</v>
      </c>
      <c r="I70" s="32">
        <v>4903328.78</v>
      </c>
      <c r="J70" s="32">
        <v>4271228.8199999994</v>
      </c>
      <c r="L70" s="30">
        <f t="shared" si="2"/>
        <v>3773024.1399999992</v>
      </c>
      <c r="M70" s="23">
        <v>757.32410622878911</v>
      </c>
      <c r="N70" s="23">
        <f>F70/F67*100</f>
        <v>18.310726732391824</v>
      </c>
      <c r="O70" s="23">
        <f>J70/J67*100</f>
        <v>40.059383489835312</v>
      </c>
      <c r="W70" s="42">
        <f t="shared" ref="W70" si="121">(J66-F66)/1000000</f>
        <v>7.3562402100000011</v>
      </c>
      <c r="X70" s="42">
        <f t="shared" ref="X70" si="122">(J67-F67)/1000000</f>
        <v>7.9414079200000014</v>
      </c>
      <c r="Y70" s="42">
        <f t="shared" ref="Y70" si="123">(J69-F69)/1000000</f>
        <v>4.358191849999999</v>
      </c>
      <c r="Z70" s="42">
        <f t="shared" ref="Z70" si="124">(J70-F70)/1000000</f>
        <v>3.7730241399999991</v>
      </c>
      <c r="AA70" s="23">
        <f t="shared" ref="AA70" si="125">(J66/F66-1)*100</f>
        <v>275.11247127022591</v>
      </c>
      <c r="AB70" s="23">
        <f t="shared" ref="AB70" si="126">(J67/F67-1)*100</f>
        <v>291.8739147403677</v>
      </c>
      <c r="AC70" s="23">
        <f t="shared" ref="AC70" si="127">(J69/F69-1)*100</f>
        <v>799.46736501597627</v>
      </c>
      <c r="AD70" s="23">
        <f t="shared" ref="AD70" si="128">(J70/F70-1)*100</f>
        <v>757.32410622878911</v>
      </c>
      <c r="AE70" s="23">
        <f t="shared" ref="AE70" si="129">F69/F67*100</f>
        <v>20.035647511310085</v>
      </c>
      <c r="AF70" s="23">
        <f t="shared" ref="AF70" si="130">J69/J67*100</f>
        <v>45.987779220586539</v>
      </c>
      <c r="AG70" s="23">
        <f t="shared" ref="AG70" si="131">F70/F67*100</f>
        <v>18.310726732391824</v>
      </c>
      <c r="AH70" s="23">
        <f t="shared" ref="AH70" si="132">J70/J67*100</f>
        <v>40.059383489835312</v>
      </c>
    </row>
    <row r="71" spans="1:34" x14ac:dyDescent="0.2">
      <c r="A71" s="22" t="str">
        <f t="shared" si="3"/>
        <v>Provost Support Units</v>
      </c>
      <c r="B71" s="22" t="str">
        <f t="shared" si="4"/>
        <v>[AGCE] Cooperative Extension</v>
      </c>
      <c r="D71" s="22" t="s">
        <v>23</v>
      </c>
      <c r="F71" s="28"/>
      <c r="G71" s="29"/>
      <c r="H71" s="29"/>
      <c r="I71" s="29"/>
      <c r="J71" s="29"/>
      <c r="L71" s="30">
        <f t="shared" si="2"/>
        <v>0</v>
      </c>
      <c r="M71" s="23"/>
    </row>
    <row r="72" spans="1:34" x14ac:dyDescent="0.2">
      <c r="A72" s="22" t="str">
        <f t="shared" si="3"/>
        <v>Provost Support Units</v>
      </c>
      <c r="B72" s="22" t="str">
        <f t="shared" si="4"/>
        <v>[AGCE] Cooperative Extension</v>
      </c>
      <c r="E72" s="22" t="s">
        <v>0</v>
      </c>
      <c r="F72" s="29">
        <v>17287480.279999997</v>
      </c>
      <c r="G72" s="29">
        <v>16261704.720000003</v>
      </c>
      <c r="H72" s="29">
        <v>16898365.869999994</v>
      </c>
      <c r="I72" s="29">
        <v>17711750.839999996</v>
      </c>
      <c r="J72" s="29">
        <v>27269126.740000002</v>
      </c>
      <c r="L72" s="30">
        <f t="shared" si="2"/>
        <v>9981646.4600000046</v>
      </c>
      <c r="M72" s="23">
        <v>57.739163246062162</v>
      </c>
    </row>
    <row r="73" spans="1:34" x14ac:dyDescent="0.2">
      <c r="A73" s="22" t="str">
        <f t="shared" si="3"/>
        <v>Provost Support Units</v>
      </c>
      <c r="B73" s="22" t="str">
        <f t="shared" si="4"/>
        <v>[AGCE] Cooperative Extension</v>
      </c>
      <c r="E73" s="31" t="s">
        <v>98</v>
      </c>
      <c r="F73" s="32">
        <v>17112810.050000001</v>
      </c>
      <c r="G73" s="32">
        <v>17265224.649999987</v>
      </c>
      <c r="H73" s="32">
        <v>16282097.28999999</v>
      </c>
      <c r="I73" s="32">
        <v>15637545.619999992</v>
      </c>
      <c r="J73" s="32">
        <v>20794929.990000047</v>
      </c>
      <c r="L73" s="30">
        <f t="shared" ref="L73:L136" si="133">J73-F73</f>
        <v>3682119.940000046</v>
      </c>
      <c r="M73" s="23">
        <v>21.516746397825216</v>
      </c>
    </row>
    <row r="74" spans="1:34" ht="13.5" thickBot="1" x14ac:dyDescent="0.25">
      <c r="A74" s="22" t="str">
        <f t="shared" si="3"/>
        <v>Provost Support Units</v>
      </c>
      <c r="B74" s="22" t="str">
        <f t="shared" si="4"/>
        <v>[AGCE] Cooperative Extension</v>
      </c>
      <c r="E74" s="33" t="s">
        <v>99</v>
      </c>
      <c r="F74" s="34">
        <v>174670.22999999672</v>
      </c>
      <c r="G74" s="34">
        <v>-1003519.9299999848</v>
      </c>
      <c r="H74" s="34">
        <v>616268.5800000038</v>
      </c>
      <c r="I74" s="34">
        <v>2074205.2200000044</v>
      </c>
      <c r="J74" s="34">
        <v>6474196.7499999553</v>
      </c>
      <c r="L74" s="30">
        <f t="shared" si="133"/>
        <v>6299526.5199999586</v>
      </c>
      <c r="M74" s="23">
        <v>3606.5255767969602</v>
      </c>
    </row>
    <row r="75" spans="1:34" x14ac:dyDescent="0.2">
      <c r="A75" s="22" t="str">
        <f t="shared" si="3"/>
        <v>Provost Support Units</v>
      </c>
      <c r="B75" s="22" t="str">
        <f t="shared" si="4"/>
        <v>[AGCE] Cooperative Extension</v>
      </c>
      <c r="E75" s="22" t="s">
        <v>100</v>
      </c>
      <c r="F75" s="29">
        <v>8737546.0800000038</v>
      </c>
      <c r="G75" s="29">
        <v>8912216.3100000005</v>
      </c>
      <c r="H75" s="29">
        <v>7908696.3799999999</v>
      </c>
      <c r="I75" s="29">
        <v>8524964.9600000046</v>
      </c>
      <c r="J75" s="29">
        <v>10599170.18</v>
      </c>
      <c r="L75" s="30">
        <f t="shared" si="133"/>
        <v>1861624.0999999959</v>
      </c>
      <c r="M75" s="23">
        <v>21.306028980621928</v>
      </c>
      <c r="N75" s="23">
        <f>F75/F72*100</f>
        <v>50.542623554622537</v>
      </c>
      <c r="O75" s="23">
        <f>J75/J72*100</f>
        <v>38.868755428286214</v>
      </c>
    </row>
    <row r="76" spans="1:34" x14ac:dyDescent="0.2">
      <c r="A76" s="22" t="str">
        <f t="shared" ref="A76:A139" si="134">IF(C76="",A75,C76)</f>
        <v>Provost Support Units</v>
      </c>
      <c r="B76" s="22" t="str">
        <f t="shared" ref="B76:B139" si="135">IF(D76="",B75,D76)</f>
        <v>[AGCE] Cooperative Extension</v>
      </c>
      <c r="E76" s="31" t="s">
        <v>101</v>
      </c>
      <c r="F76" s="32">
        <v>8912216.3100000005</v>
      </c>
      <c r="G76" s="32">
        <v>7908696.3799999999</v>
      </c>
      <c r="H76" s="32">
        <v>8524964.9600000046</v>
      </c>
      <c r="I76" s="32">
        <v>10599170.18</v>
      </c>
      <c r="J76" s="32">
        <v>17073366.930000015</v>
      </c>
      <c r="L76" s="30">
        <f t="shared" si="133"/>
        <v>8161150.6200000141</v>
      </c>
      <c r="M76" s="23">
        <v>91.572627235749991</v>
      </c>
      <c r="N76" s="23">
        <f>F76/F73*100</f>
        <v>52.07921015870798</v>
      </c>
      <c r="O76" s="23">
        <f>J76/J73*100</f>
        <v>82.103507625225603</v>
      </c>
      <c r="W76" s="42">
        <f t="shared" ref="W76" si="136">(J72-F72)/1000000</f>
        <v>9.9816464600000039</v>
      </c>
      <c r="X76" s="42">
        <f t="shared" ref="X76" si="137">(J73-F73)/1000000</f>
        <v>3.6821199400000459</v>
      </c>
      <c r="Y76" s="42">
        <f t="shared" ref="Y76" si="138">(J75-F75)/1000000</f>
        <v>1.861624099999996</v>
      </c>
      <c r="Z76" s="42">
        <f t="shared" ref="Z76" si="139">(J76-F76)/1000000</f>
        <v>8.1611506200000132</v>
      </c>
      <c r="AA76" s="23">
        <f t="shared" ref="AA76" si="140">(J72/F72-1)*100</f>
        <v>57.739163246062162</v>
      </c>
      <c r="AB76" s="23">
        <f t="shared" ref="AB76" si="141">(J73/F73-1)*100</f>
        <v>21.516746397825216</v>
      </c>
      <c r="AC76" s="23">
        <f t="shared" ref="AC76" si="142">(J75/F75-1)*100</f>
        <v>21.306028980621928</v>
      </c>
      <c r="AD76" s="23">
        <f t="shared" ref="AD76" si="143">(J76/F76-1)*100</f>
        <v>91.572627235749991</v>
      </c>
      <c r="AE76" s="23">
        <f t="shared" ref="AE76" si="144">F75/F73*100</f>
        <v>51.058511457035685</v>
      </c>
      <c r="AF76" s="23">
        <f t="shared" ref="AF76" si="145">J75/J73*100</f>
        <v>50.969972897706185</v>
      </c>
      <c r="AG76" s="23">
        <f t="shared" ref="AG76" si="146">F76/F73*100</f>
        <v>52.07921015870798</v>
      </c>
      <c r="AH76" s="23">
        <f t="shared" ref="AH76" si="147">J76/J73*100</f>
        <v>82.103507625225603</v>
      </c>
    </row>
    <row r="77" spans="1:34" x14ac:dyDescent="0.2">
      <c r="A77" s="22" t="str">
        <f t="shared" si="134"/>
        <v>Provost Support Units</v>
      </c>
      <c r="B77" s="22" t="str">
        <f t="shared" si="135"/>
        <v>[AZES] Arizona Experiment Station</v>
      </c>
      <c r="D77" s="22" t="s">
        <v>77</v>
      </c>
      <c r="F77" s="28"/>
      <c r="G77" s="29"/>
      <c r="H77" s="29"/>
      <c r="I77" s="29"/>
      <c r="J77" s="29"/>
      <c r="L77" s="30">
        <f t="shared" si="133"/>
        <v>0</v>
      </c>
      <c r="M77" s="23"/>
    </row>
    <row r="78" spans="1:34" x14ac:dyDescent="0.2">
      <c r="A78" s="22" t="str">
        <f t="shared" si="134"/>
        <v>Provost Support Units</v>
      </c>
      <c r="B78" s="22" t="str">
        <f t="shared" si="135"/>
        <v>[AZES] Arizona Experiment Station</v>
      </c>
      <c r="E78" s="22" t="s">
        <v>0</v>
      </c>
      <c r="F78" s="29">
        <v>6805114.7799999993</v>
      </c>
      <c r="G78" s="29">
        <v>6012384.3600000003</v>
      </c>
      <c r="H78" s="29">
        <v>6862475.0700000012</v>
      </c>
      <c r="I78" s="29">
        <v>8958869.5</v>
      </c>
      <c r="J78" s="29">
        <v>10134273.390000002</v>
      </c>
      <c r="L78" s="30">
        <f t="shared" si="133"/>
        <v>3329158.6100000031</v>
      </c>
      <c r="M78" s="23">
        <v>48.921417457708237</v>
      </c>
    </row>
    <row r="79" spans="1:34" x14ac:dyDescent="0.2">
      <c r="A79" s="22" t="str">
        <f t="shared" si="134"/>
        <v>Provost Support Units</v>
      </c>
      <c r="B79" s="22" t="str">
        <f t="shared" si="135"/>
        <v>[AZES] Arizona Experiment Station</v>
      </c>
      <c r="E79" s="31" t="s">
        <v>98</v>
      </c>
      <c r="F79" s="32">
        <v>6896046.9800000004</v>
      </c>
      <c r="G79" s="32">
        <v>6274898.5600000145</v>
      </c>
      <c r="H79" s="32">
        <v>6910792.080000001</v>
      </c>
      <c r="I79" s="32">
        <v>9707343.6799999978</v>
      </c>
      <c r="J79" s="32">
        <v>8907118.1899999958</v>
      </c>
      <c r="L79" s="30">
        <f t="shared" si="133"/>
        <v>2011071.2099999953</v>
      </c>
      <c r="M79" s="23">
        <v>29.1626668993487</v>
      </c>
    </row>
    <row r="80" spans="1:34" ht="13.5" thickBot="1" x14ac:dyDescent="0.25">
      <c r="A80" s="22" t="str">
        <f t="shared" si="134"/>
        <v>Provost Support Units</v>
      </c>
      <c r="B80" s="22" t="str">
        <f t="shared" si="135"/>
        <v>[AZES] Arizona Experiment Station</v>
      </c>
      <c r="E80" s="33" t="s">
        <v>99</v>
      </c>
      <c r="F80" s="34">
        <v>-90932.200000001118</v>
      </c>
      <c r="G80" s="34">
        <v>-262514.20000001416</v>
      </c>
      <c r="H80" s="34">
        <v>-48317.009999999776</v>
      </c>
      <c r="I80" s="34">
        <v>-748474.17999999784</v>
      </c>
      <c r="J80" s="34">
        <v>1227155.2000000067</v>
      </c>
      <c r="L80" s="30">
        <f t="shared" si="133"/>
        <v>1318087.4000000078</v>
      </c>
      <c r="M80" s="23">
        <v>-1449.5276700662598</v>
      </c>
    </row>
    <row r="81" spans="1:34" x14ac:dyDescent="0.2">
      <c r="A81" s="22" t="str">
        <f t="shared" si="134"/>
        <v>Provost Support Units</v>
      </c>
      <c r="B81" s="22" t="str">
        <f t="shared" si="135"/>
        <v>[AZES] Arizona Experiment Station</v>
      </c>
      <c r="E81" s="22" t="s">
        <v>100</v>
      </c>
      <c r="F81" s="29">
        <v>2334944.2800000007</v>
      </c>
      <c r="G81" s="29">
        <v>2244012.0799999996</v>
      </c>
      <c r="H81" s="29">
        <v>1981497.8799999997</v>
      </c>
      <c r="I81" s="29">
        <v>1933180.87</v>
      </c>
      <c r="J81" s="29">
        <v>1184706.6899999997</v>
      </c>
      <c r="L81" s="30">
        <f t="shared" si="133"/>
        <v>-1150237.590000001</v>
      </c>
      <c r="M81" s="23">
        <v>-49.261886026676436</v>
      </c>
      <c r="N81" s="23">
        <f>F81/F78*100</f>
        <v>34.311607599365153</v>
      </c>
      <c r="O81" s="23">
        <f>J81/J78*100</f>
        <v>11.690099964828356</v>
      </c>
    </row>
    <row r="82" spans="1:34" x14ac:dyDescent="0.2">
      <c r="A82" s="22" t="str">
        <f t="shared" si="134"/>
        <v>Provost Support Units</v>
      </c>
      <c r="B82" s="22" t="str">
        <f t="shared" si="135"/>
        <v>[AZES] Arizona Experiment Station</v>
      </c>
      <c r="E82" s="31" t="s">
        <v>101</v>
      </c>
      <c r="F82" s="32">
        <v>2244012.0799999996</v>
      </c>
      <c r="G82" s="32">
        <v>1981497.8799999997</v>
      </c>
      <c r="H82" s="32">
        <v>1933180.87</v>
      </c>
      <c r="I82" s="32">
        <v>1184706.6899999997</v>
      </c>
      <c r="J82" s="32">
        <v>2411861.89</v>
      </c>
      <c r="L82" s="30">
        <f t="shared" si="133"/>
        <v>167849.81000000052</v>
      </c>
      <c r="M82" s="23">
        <v>7.4798977909245723</v>
      </c>
      <c r="N82" s="23">
        <f>F82/F79*100</f>
        <v>32.54055673501226</v>
      </c>
      <c r="O82" s="23">
        <f>J82/J79*100</f>
        <v>27.077914972631582</v>
      </c>
      <c r="W82" s="42">
        <f t="shared" ref="W82" si="148">(J78-F78)/1000000</f>
        <v>3.329158610000003</v>
      </c>
      <c r="X82" s="42">
        <f t="shared" ref="X82" si="149">(J79-F79)/1000000</f>
        <v>2.0110712099999954</v>
      </c>
      <c r="Y82" s="42">
        <f t="shared" ref="Y82" si="150">(J81-F81)/1000000</f>
        <v>-1.150237590000001</v>
      </c>
      <c r="Z82" s="42">
        <f t="shared" ref="Z82" si="151">(J82-F82)/1000000</f>
        <v>0.16784981000000052</v>
      </c>
      <c r="AA82" s="23">
        <f t="shared" ref="AA82" si="152">(J78/F78-1)*100</f>
        <v>48.921417457708237</v>
      </c>
      <c r="AB82" s="23">
        <f t="shared" ref="AB82" si="153">(J79/F79-1)*100</f>
        <v>29.1626668993487</v>
      </c>
      <c r="AC82" s="23">
        <f t="shared" ref="AC82" si="154">(J81/F81-1)*100</f>
        <v>-49.261886026676436</v>
      </c>
      <c r="AD82" s="23">
        <f t="shared" ref="AD82" si="155">(J82/F82-1)*100</f>
        <v>7.4798977909245723</v>
      </c>
      <c r="AE82" s="23">
        <f t="shared" ref="AE82" si="156">F81/F79*100</f>
        <v>33.859170141558408</v>
      </c>
      <c r="AF82" s="23">
        <f t="shared" ref="AF82" si="157">J81/J79*100</f>
        <v>13.300673289931952</v>
      </c>
      <c r="AG82" s="23">
        <f t="shared" ref="AG82" si="158">F82/F79*100</f>
        <v>32.54055673501226</v>
      </c>
      <c r="AH82" s="23">
        <f t="shared" ref="AH82" si="159">J82/J79*100</f>
        <v>27.077914972631582</v>
      </c>
    </row>
    <row r="83" spans="1:34" x14ac:dyDescent="0.2">
      <c r="A83" s="22" t="str">
        <f t="shared" si="134"/>
        <v>Provost Support Units</v>
      </c>
      <c r="B83" s="22" t="str">
        <f t="shared" si="135"/>
        <v>[CLAD] Letters Arts &amp; Sci Division</v>
      </c>
      <c r="D83" s="22" t="s">
        <v>85</v>
      </c>
      <c r="F83" s="28"/>
      <c r="G83" s="29"/>
      <c r="H83" s="29"/>
      <c r="I83" s="29"/>
      <c r="J83" s="29"/>
      <c r="L83" s="30">
        <f t="shared" si="133"/>
        <v>0</v>
      </c>
      <c r="M83" s="23"/>
    </row>
    <row r="84" spans="1:34" x14ac:dyDescent="0.2">
      <c r="A84" s="22" t="str">
        <f t="shared" si="134"/>
        <v>Provost Support Units</v>
      </c>
      <c r="B84" s="22" t="str">
        <f t="shared" si="135"/>
        <v>[CLAD] Letters Arts &amp; Sci Division</v>
      </c>
      <c r="E84" s="22" t="s">
        <v>0</v>
      </c>
      <c r="F84" s="29">
        <v>49111.74</v>
      </c>
      <c r="G84" s="29">
        <v>-242654.10000000003</v>
      </c>
      <c r="H84" s="29">
        <v>0</v>
      </c>
      <c r="I84" s="29">
        <v>0</v>
      </c>
      <c r="J84" s="29">
        <v>0</v>
      </c>
      <c r="L84" s="30">
        <f t="shared" si="133"/>
        <v>-49111.74</v>
      </c>
      <c r="M84" s="23">
        <v>-100</v>
      </c>
    </row>
    <row r="85" spans="1:34" x14ac:dyDescent="0.2">
      <c r="A85" s="22" t="str">
        <f t="shared" si="134"/>
        <v>Provost Support Units</v>
      </c>
      <c r="B85" s="22" t="str">
        <f t="shared" si="135"/>
        <v>[CLAD] Letters Arts &amp; Sci Division</v>
      </c>
      <c r="E85" s="31" t="s">
        <v>98</v>
      </c>
      <c r="F85" s="32">
        <v>127363.40999999997</v>
      </c>
      <c r="G85" s="32">
        <v>14545.32</v>
      </c>
      <c r="H85" s="32">
        <v>0</v>
      </c>
      <c r="I85" s="32">
        <v>0</v>
      </c>
      <c r="J85" s="32">
        <v>0</v>
      </c>
      <c r="L85" s="30">
        <f t="shared" si="133"/>
        <v>-127363.40999999997</v>
      </c>
      <c r="M85" s="23">
        <v>-100</v>
      </c>
    </row>
    <row r="86" spans="1:34" ht="13.5" thickBot="1" x14ac:dyDescent="0.25">
      <c r="A86" s="22" t="str">
        <f t="shared" si="134"/>
        <v>Provost Support Units</v>
      </c>
      <c r="B86" s="22" t="str">
        <f t="shared" si="135"/>
        <v>[CLAD] Letters Arts &amp; Sci Division</v>
      </c>
      <c r="E86" s="33" t="s">
        <v>99</v>
      </c>
      <c r="F86" s="34">
        <v>-78251.669999999984</v>
      </c>
      <c r="G86" s="34">
        <v>-257199.42000000004</v>
      </c>
      <c r="H86" s="34">
        <v>0</v>
      </c>
      <c r="I86" s="34">
        <v>0</v>
      </c>
      <c r="J86" s="34">
        <v>0</v>
      </c>
      <c r="L86" s="30">
        <f t="shared" si="133"/>
        <v>78251.669999999984</v>
      </c>
      <c r="M86" s="23">
        <v>-100</v>
      </c>
    </row>
    <row r="87" spans="1:34" x14ac:dyDescent="0.2">
      <c r="A87" s="22" t="str">
        <f t="shared" si="134"/>
        <v>Provost Support Units</v>
      </c>
      <c r="B87" s="22" t="str">
        <f t="shared" si="135"/>
        <v>[CLAD] Letters Arts &amp; Sci Division</v>
      </c>
      <c r="E87" s="22" t="s">
        <v>100</v>
      </c>
      <c r="F87" s="29">
        <v>335451.08999999997</v>
      </c>
      <c r="G87" s="29">
        <v>257199.42</v>
      </c>
      <c r="H87" s="29">
        <v>0</v>
      </c>
      <c r="I87" s="29">
        <v>0</v>
      </c>
      <c r="J87" s="29">
        <v>0</v>
      </c>
      <c r="L87" s="30">
        <f t="shared" si="133"/>
        <v>-335451.08999999997</v>
      </c>
      <c r="M87" s="23">
        <v>-100</v>
      </c>
      <c r="N87" s="23">
        <f>F87/F84*100</f>
        <v>683.03645930687856</v>
      </c>
      <c r="O87" s="23" t="e">
        <f>J87/J84*100</f>
        <v>#DIV/0!</v>
      </c>
    </row>
    <row r="88" spans="1:34" x14ac:dyDescent="0.2">
      <c r="A88" s="22" t="str">
        <f t="shared" si="134"/>
        <v>Provost Support Units</v>
      </c>
      <c r="B88" s="22" t="str">
        <f t="shared" si="135"/>
        <v>[CLAD] Letters Arts &amp; Sci Division</v>
      </c>
      <c r="E88" s="31" t="s">
        <v>101</v>
      </c>
      <c r="F88" s="32">
        <v>257199.42</v>
      </c>
      <c r="G88" s="32">
        <v>0</v>
      </c>
      <c r="H88" s="32">
        <v>0</v>
      </c>
      <c r="I88" s="32">
        <v>0</v>
      </c>
      <c r="J88" s="32">
        <v>0</v>
      </c>
      <c r="L88" s="30">
        <f t="shared" si="133"/>
        <v>-257199.42</v>
      </c>
      <c r="M88" s="23">
        <v>-100</v>
      </c>
      <c r="N88" s="23">
        <f>F88/F85*100</f>
        <v>201.94137390008643</v>
      </c>
      <c r="O88" s="23" t="e">
        <f>J88/J85*100</f>
        <v>#DIV/0!</v>
      </c>
      <c r="W88" s="42">
        <f t="shared" ref="W88" si="160">(J84-F84)/1000000</f>
        <v>-4.9111740000000001E-2</v>
      </c>
      <c r="X88" s="42">
        <f t="shared" ref="X88" si="161">(J85-F85)/1000000</f>
        <v>-0.12736340999999998</v>
      </c>
      <c r="Y88" s="42">
        <f t="shared" ref="Y88" si="162">(J87-F87)/1000000</f>
        <v>-0.33545108999999995</v>
      </c>
      <c r="Z88" s="42">
        <f t="shared" ref="Z88" si="163">(J88-F88)/1000000</f>
        <v>-0.25719942000000001</v>
      </c>
      <c r="AA88" s="23">
        <f t="shared" ref="AA88" si="164">(J84/F84-1)*100</f>
        <v>-100</v>
      </c>
      <c r="AB88" s="23">
        <f t="shared" ref="AB88" si="165">(J85/F85-1)*100</f>
        <v>-100</v>
      </c>
      <c r="AC88" s="23">
        <f t="shared" ref="AC88" si="166">(J87/F87-1)*100</f>
        <v>-100</v>
      </c>
      <c r="AD88" s="23">
        <f t="shared" ref="AD88" si="167">(J88/F88-1)*100</f>
        <v>-100</v>
      </c>
      <c r="AE88" s="23">
        <f t="shared" ref="AE88" si="168">F87/F85*100</f>
        <v>263.38105269009367</v>
      </c>
      <c r="AF88" s="23" t="e">
        <f t="shared" ref="AF88" si="169">J87/J85*100</f>
        <v>#DIV/0!</v>
      </c>
      <c r="AG88" s="23">
        <f t="shared" ref="AG88" si="170">F88/F85*100</f>
        <v>201.94137390008643</v>
      </c>
      <c r="AH88" s="23" t="e">
        <f t="shared" ref="AH88" si="171">J88/J85*100</f>
        <v>#DIV/0!</v>
      </c>
    </row>
    <row r="89" spans="1:34" x14ac:dyDescent="0.2">
      <c r="A89" s="22" t="str">
        <f t="shared" si="134"/>
        <v>Provost Support Units</v>
      </c>
      <c r="B89" s="22" t="str">
        <f t="shared" si="135"/>
        <v>[CMPL] Campus Life Administration</v>
      </c>
      <c r="D89" s="22" t="s">
        <v>43</v>
      </c>
      <c r="F89" s="28"/>
      <c r="G89" s="29"/>
      <c r="H89" s="29"/>
      <c r="I89" s="29"/>
      <c r="J89" s="29"/>
      <c r="L89" s="30">
        <f t="shared" si="133"/>
        <v>0</v>
      </c>
      <c r="M89" s="23"/>
    </row>
    <row r="90" spans="1:34" x14ac:dyDescent="0.2">
      <c r="A90" s="22" t="str">
        <f t="shared" si="134"/>
        <v>Provost Support Units</v>
      </c>
      <c r="B90" s="22" t="str">
        <f t="shared" si="135"/>
        <v>[CMPL] Campus Life Administration</v>
      </c>
      <c r="E90" s="22" t="s">
        <v>0</v>
      </c>
      <c r="F90" s="29">
        <v>0</v>
      </c>
      <c r="G90" s="29">
        <v>0</v>
      </c>
      <c r="H90" s="29">
        <v>0</v>
      </c>
      <c r="I90" s="29">
        <v>734112.38</v>
      </c>
      <c r="J90" s="29">
        <v>932596.34</v>
      </c>
      <c r="L90" s="30">
        <f t="shared" si="133"/>
        <v>932596.34</v>
      </c>
      <c r="M90" s="23"/>
    </row>
    <row r="91" spans="1:34" x14ac:dyDescent="0.2">
      <c r="A91" s="22" t="str">
        <f t="shared" si="134"/>
        <v>Provost Support Units</v>
      </c>
      <c r="B91" s="22" t="str">
        <f t="shared" si="135"/>
        <v>[CMPL] Campus Life Administration</v>
      </c>
      <c r="E91" s="31" t="s">
        <v>98</v>
      </c>
      <c r="F91" s="32">
        <v>0</v>
      </c>
      <c r="G91" s="32">
        <v>0</v>
      </c>
      <c r="H91" s="32">
        <v>0</v>
      </c>
      <c r="I91" s="32">
        <v>183462.96</v>
      </c>
      <c r="J91" s="32">
        <v>1013112.7600000002</v>
      </c>
      <c r="L91" s="30">
        <f t="shared" si="133"/>
        <v>1013112.7600000002</v>
      </c>
      <c r="M91" s="23"/>
    </row>
    <row r="92" spans="1:34" ht="13.5" thickBot="1" x14ac:dyDescent="0.25">
      <c r="A92" s="22" t="str">
        <f t="shared" si="134"/>
        <v>Provost Support Units</v>
      </c>
      <c r="B92" s="22" t="str">
        <f t="shared" si="135"/>
        <v>[CMPL] Campus Life Administration</v>
      </c>
      <c r="E92" s="33" t="s">
        <v>99</v>
      </c>
      <c r="F92" s="34">
        <v>0</v>
      </c>
      <c r="G92" s="34">
        <v>0</v>
      </c>
      <c r="H92" s="34">
        <v>0</v>
      </c>
      <c r="I92" s="34">
        <v>550649.42000000004</v>
      </c>
      <c r="J92" s="34">
        <v>-80516.420000000275</v>
      </c>
      <c r="L92" s="30">
        <f t="shared" si="133"/>
        <v>-80516.420000000275</v>
      </c>
      <c r="M92" s="23"/>
    </row>
    <row r="93" spans="1:34" x14ac:dyDescent="0.2">
      <c r="A93" s="22" t="str">
        <f t="shared" si="134"/>
        <v>Provost Support Units</v>
      </c>
      <c r="B93" s="22" t="str">
        <f t="shared" si="135"/>
        <v>[CMPL] Campus Life Administration</v>
      </c>
      <c r="E93" s="22" t="s">
        <v>100</v>
      </c>
      <c r="F93" s="29">
        <v>0</v>
      </c>
      <c r="G93" s="29">
        <v>0</v>
      </c>
      <c r="H93" s="29">
        <v>0</v>
      </c>
      <c r="I93" s="29">
        <v>0</v>
      </c>
      <c r="J93" s="29">
        <v>550649.42000000004</v>
      </c>
      <c r="L93" s="30">
        <f t="shared" si="133"/>
        <v>550649.42000000004</v>
      </c>
      <c r="M93" s="23"/>
      <c r="N93" s="23" t="e">
        <f>F93/F90*100</f>
        <v>#DIV/0!</v>
      </c>
      <c r="O93" s="23">
        <f>J93/J90*100</f>
        <v>59.044776006734068</v>
      </c>
    </row>
    <row r="94" spans="1:34" x14ac:dyDescent="0.2">
      <c r="A94" s="22" t="str">
        <f t="shared" si="134"/>
        <v>Provost Support Units</v>
      </c>
      <c r="B94" s="22" t="str">
        <f t="shared" si="135"/>
        <v>[CMPL] Campus Life Administration</v>
      </c>
      <c r="E94" s="31" t="s">
        <v>101</v>
      </c>
      <c r="F94" s="32">
        <v>0</v>
      </c>
      <c r="G94" s="32">
        <v>0</v>
      </c>
      <c r="H94" s="32">
        <v>0</v>
      </c>
      <c r="I94" s="32">
        <v>550649.42000000004</v>
      </c>
      <c r="J94" s="32">
        <v>470133</v>
      </c>
      <c r="L94" s="30">
        <f t="shared" si="133"/>
        <v>470133</v>
      </c>
      <c r="M94" s="23"/>
      <c r="N94" s="23" t="e">
        <f>F94/F91*100</f>
        <v>#DIV/0!</v>
      </c>
      <c r="O94" s="23">
        <f>J94/J91*100</f>
        <v>46.40480493010471</v>
      </c>
      <c r="Q94" s="22">
        <v>0.16</v>
      </c>
      <c r="W94" s="42">
        <f t="shared" ref="W94" si="172">(J90-F90)/1000000</f>
        <v>0.93259633999999991</v>
      </c>
      <c r="X94" s="42">
        <f t="shared" ref="X94" si="173">(J91-F91)/1000000</f>
        <v>1.0131127600000003</v>
      </c>
      <c r="Y94" s="42">
        <f t="shared" ref="Y94" si="174">(J93-F93)/1000000</f>
        <v>0.55064942000000006</v>
      </c>
      <c r="Z94" s="42">
        <f t="shared" ref="Z94" si="175">(J94-F94)/1000000</f>
        <v>0.47013300000000002</v>
      </c>
      <c r="AA94" s="23" t="e">
        <f t="shared" ref="AA94" si="176">(J90/F90-1)*100</f>
        <v>#DIV/0!</v>
      </c>
      <c r="AB94" s="23" t="e">
        <f t="shared" ref="AB94" si="177">(J91/F91-1)*100</f>
        <v>#DIV/0!</v>
      </c>
      <c r="AC94" s="23" t="e">
        <f t="shared" ref="AC94" si="178">(J93/F93-1)*100</f>
        <v>#DIV/0!</v>
      </c>
      <c r="AD94" s="23" t="e">
        <f t="shared" ref="AD94" si="179">(J94/F94-1)*100</f>
        <v>#DIV/0!</v>
      </c>
      <c r="AE94" s="23" t="e">
        <f t="shared" ref="AE94" si="180">F93/F91*100</f>
        <v>#DIV/0!</v>
      </c>
      <c r="AF94" s="23">
        <f t="shared" ref="AF94" si="181">J93/J91*100</f>
        <v>54.352234197504323</v>
      </c>
      <c r="AG94" s="23" t="e">
        <f t="shared" ref="AG94" si="182">F94/F91*100</f>
        <v>#DIV/0!</v>
      </c>
      <c r="AH94" s="23">
        <f t="shared" ref="AH94" si="183">J94/J91*100</f>
        <v>46.40480493010471</v>
      </c>
    </row>
    <row r="95" spans="1:34" x14ac:dyDescent="0.2">
      <c r="A95" s="22" t="str">
        <f t="shared" si="134"/>
        <v>Provost Support Units</v>
      </c>
      <c r="B95" s="22" t="str">
        <f t="shared" si="135"/>
        <v>[DNST] Dean of Students</v>
      </c>
      <c r="D95" s="22" t="s">
        <v>44</v>
      </c>
      <c r="F95" s="28"/>
      <c r="G95" s="29"/>
      <c r="H95" s="29"/>
      <c r="I95" s="29"/>
      <c r="J95" s="29"/>
      <c r="L95" s="30">
        <f t="shared" si="133"/>
        <v>0</v>
      </c>
      <c r="M95" s="23"/>
    </row>
    <row r="96" spans="1:34" x14ac:dyDescent="0.2">
      <c r="A96" s="22" t="str">
        <f t="shared" si="134"/>
        <v>Provost Support Units</v>
      </c>
      <c r="B96" s="22" t="str">
        <f t="shared" si="135"/>
        <v>[DNST] Dean of Students</v>
      </c>
      <c r="E96" s="22" t="s">
        <v>0</v>
      </c>
      <c r="F96" s="29">
        <v>9577802.4199999999</v>
      </c>
      <c r="G96" s="29">
        <v>6492599.8100000015</v>
      </c>
      <c r="H96" s="29">
        <v>6488432.4099999992</v>
      </c>
      <c r="I96" s="29">
        <v>5777894.1700000009</v>
      </c>
      <c r="J96" s="29">
        <v>5902426.5</v>
      </c>
      <c r="L96" s="30">
        <f t="shared" si="133"/>
        <v>-3675375.92</v>
      </c>
      <c r="M96" s="23">
        <v>-38.373895793937251</v>
      </c>
    </row>
    <row r="97" spans="1:34" x14ac:dyDescent="0.2">
      <c r="A97" s="22" t="str">
        <f t="shared" si="134"/>
        <v>Provost Support Units</v>
      </c>
      <c r="B97" s="22" t="str">
        <f t="shared" si="135"/>
        <v>[DNST] Dean of Students</v>
      </c>
      <c r="E97" s="31" t="s">
        <v>98</v>
      </c>
      <c r="F97" s="32">
        <v>9068627.3199999984</v>
      </c>
      <c r="G97" s="32">
        <v>6039196.0399999982</v>
      </c>
      <c r="H97" s="32">
        <v>5434058.129999999</v>
      </c>
      <c r="I97" s="32">
        <v>5581453.5499999961</v>
      </c>
      <c r="J97" s="32">
        <v>6211723.3400000017</v>
      </c>
      <c r="L97" s="30">
        <f t="shared" si="133"/>
        <v>-2856903.9799999967</v>
      </c>
      <c r="M97" s="23">
        <v>-31.503157856088826</v>
      </c>
    </row>
    <row r="98" spans="1:34" ht="13.5" thickBot="1" x14ac:dyDescent="0.25">
      <c r="A98" s="22" t="str">
        <f t="shared" si="134"/>
        <v>Provost Support Units</v>
      </c>
      <c r="B98" s="22" t="str">
        <f t="shared" si="135"/>
        <v>[DNST] Dean of Students</v>
      </c>
      <c r="E98" s="33" t="s">
        <v>99</v>
      </c>
      <c r="F98" s="34">
        <v>509175.10000000149</v>
      </c>
      <c r="G98" s="34">
        <v>453403.77000000328</v>
      </c>
      <c r="H98" s="34">
        <v>1054374.2800000003</v>
      </c>
      <c r="I98" s="34">
        <v>196440.62000000477</v>
      </c>
      <c r="J98" s="34">
        <v>-309296.84000000171</v>
      </c>
      <c r="L98" s="30">
        <f t="shared" si="133"/>
        <v>-818471.9400000032</v>
      </c>
      <c r="M98" s="23">
        <v>-160.74469077533462</v>
      </c>
    </row>
    <row r="99" spans="1:34" x14ac:dyDescent="0.2">
      <c r="A99" s="22" t="str">
        <f t="shared" si="134"/>
        <v>Provost Support Units</v>
      </c>
      <c r="B99" s="22" t="str">
        <f t="shared" si="135"/>
        <v>[DNST] Dean of Students</v>
      </c>
      <c r="E99" s="22" t="s">
        <v>100</v>
      </c>
      <c r="F99" s="29">
        <v>586413.82999999868</v>
      </c>
      <c r="G99" s="29">
        <v>1095588.9300000002</v>
      </c>
      <c r="H99" s="29">
        <v>1548992.7000000007</v>
      </c>
      <c r="I99" s="29">
        <v>2603366.9800000014</v>
      </c>
      <c r="J99" s="29">
        <v>2799807.6</v>
      </c>
      <c r="L99" s="30">
        <f t="shared" si="133"/>
        <v>2213393.7700000014</v>
      </c>
      <c r="M99" s="23">
        <v>377.44569734994246</v>
      </c>
      <c r="N99" s="23">
        <f>F99/F96*100</f>
        <v>6.1226344445722933</v>
      </c>
      <c r="O99" s="23">
        <f t="shared" ref="O99:O100" si="184">J99/J96*100</f>
        <v>47.434857511567493</v>
      </c>
    </row>
    <row r="100" spans="1:34" x14ac:dyDescent="0.2">
      <c r="A100" s="22" t="str">
        <f t="shared" si="134"/>
        <v>Provost Support Units</v>
      </c>
      <c r="B100" s="22" t="str">
        <f t="shared" si="135"/>
        <v>[DNST] Dean of Students</v>
      </c>
      <c r="E100" s="31" t="s">
        <v>101</v>
      </c>
      <c r="F100" s="32">
        <v>1095588.9300000002</v>
      </c>
      <c r="G100" s="32">
        <v>1548992.7000000007</v>
      </c>
      <c r="H100" s="32">
        <v>2603366.9800000014</v>
      </c>
      <c r="I100" s="32">
        <v>2799807.6</v>
      </c>
      <c r="J100" s="32">
        <v>2490510.7600000002</v>
      </c>
      <c r="L100" s="30">
        <f t="shared" si="133"/>
        <v>1394921.83</v>
      </c>
      <c r="M100" s="23">
        <v>127.32164334665192</v>
      </c>
      <c r="N100" s="23">
        <f>F100/F97*100</f>
        <v>12.081088916111732</v>
      </c>
      <c r="O100" s="23">
        <f t="shared" si="184"/>
        <v>40.093716730146575</v>
      </c>
      <c r="Q100" s="22">
        <v>1.78</v>
      </c>
      <c r="W100" s="42">
        <f t="shared" ref="W100" si="185">(J96-F96)/1000000</f>
        <v>-3.67537592</v>
      </c>
      <c r="X100" s="42">
        <f t="shared" ref="X100" si="186">(J97-F97)/1000000</f>
        <v>-2.8569039799999967</v>
      </c>
      <c r="Y100" s="42">
        <f t="shared" ref="Y100" si="187">(J99-F99)/1000000</f>
        <v>2.2133937700000015</v>
      </c>
      <c r="Z100" s="42">
        <f t="shared" ref="Z100" si="188">(J100-F100)/1000000</f>
        <v>1.3949218300000001</v>
      </c>
      <c r="AA100" s="23">
        <f t="shared" ref="AA100" si="189">(J96/F96-1)*100</f>
        <v>-38.373895793937251</v>
      </c>
      <c r="AB100" s="23">
        <f t="shared" ref="AB100" si="190">(J97/F97-1)*100</f>
        <v>-31.503157856088826</v>
      </c>
      <c r="AC100" s="23">
        <f t="shared" ref="AC100" si="191">(J99/F99-1)*100</f>
        <v>377.44569734994246</v>
      </c>
      <c r="AD100" s="23">
        <f t="shared" ref="AD100" si="192">(J100/F100-1)*100</f>
        <v>127.32164334665192</v>
      </c>
      <c r="AE100" s="23">
        <f t="shared" ref="AE100" si="193">F99/F97*100</f>
        <v>6.4664012458282256</v>
      </c>
      <c r="AF100" s="23">
        <f t="shared" ref="AF100" si="194">J99/J97*100</f>
        <v>45.072960380749976</v>
      </c>
      <c r="AG100" s="23">
        <f t="shared" ref="AG100" si="195">F100/F97*100</f>
        <v>12.081088916111732</v>
      </c>
      <c r="AH100" s="23">
        <f t="shared" ref="AH100" si="196">J100/J97*100</f>
        <v>40.093716730146575</v>
      </c>
    </row>
    <row r="101" spans="1:34" x14ac:dyDescent="0.2">
      <c r="A101" s="22" t="str">
        <f t="shared" si="134"/>
        <v>Provost Support Units</v>
      </c>
      <c r="B101" s="22" t="str">
        <f t="shared" si="135"/>
        <v>[DRCA] Disability Resource Center</v>
      </c>
      <c r="D101" s="22" t="s">
        <v>40</v>
      </c>
      <c r="F101" s="28"/>
      <c r="G101" s="29"/>
      <c r="H101" s="29"/>
      <c r="I101" s="29"/>
      <c r="J101" s="29"/>
      <c r="L101" s="30">
        <f t="shared" si="133"/>
        <v>0</v>
      </c>
      <c r="M101" s="23"/>
    </row>
    <row r="102" spans="1:34" x14ac:dyDescent="0.2">
      <c r="A102" s="22" t="str">
        <f t="shared" si="134"/>
        <v>Provost Support Units</v>
      </c>
      <c r="B102" s="22" t="str">
        <f t="shared" si="135"/>
        <v>[DRCA] Disability Resource Center</v>
      </c>
      <c r="E102" s="22" t="s">
        <v>0</v>
      </c>
      <c r="F102" s="29">
        <v>3638645.23</v>
      </c>
      <c r="G102" s="29">
        <v>5531999.5</v>
      </c>
      <c r="H102" s="29">
        <v>3541644.08</v>
      </c>
      <c r="I102" s="29">
        <v>1855480.5599999998</v>
      </c>
      <c r="J102" s="29">
        <v>3864364.2800000003</v>
      </c>
      <c r="L102" s="30">
        <f t="shared" si="133"/>
        <v>225719.05000000028</v>
      </c>
      <c r="M102" s="23">
        <v>6.2033816360821836</v>
      </c>
    </row>
    <row r="103" spans="1:34" x14ac:dyDescent="0.2">
      <c r="A103" s="22" t="str">
        <f t="shared" si="134"/>
        <v>Provost Support Units</v>
      </c>
      <c r="B103" s="22" t="str">
        <f t="shared" si="135"/>
        <v>[DRCA] Disability Resource Center</v>
      </c>
      <c r="E103" s="31" t="s">
        <v>98</v>
      </c>
      <c r="F103" s="32">
        <v>4037006.2699999986</v>
      </c>
      <c r="G103" s="32">
        <v>3719309.16</v>
      </c>
      <c r="H103" s="32">
        <v>3506657.4800000014</v>
      </c>
      <c r="I103" s="32">
        <v>1666230.7999999998</v>
      </c>
      <c r="J103" s="32">
        <v>4329201.2200000007</v>
      </c>
      <c r="L103" s="30">
        <f t="shared" si="133"/>
        <v>292194.95000000205</v>
      </c>
      <c r="M103" s="23">
        <v>7.2379117211527788</v>
      </c>
    </row>
    <row r="104" spans="1:34" ht="13.5" thickBot="1" x14ac:dyDescent="0.25">
      <c r="A104" s="22" t="str">
        <f t="shared" si="134"/>
        <v>Provost Support Units</v>
      </c>
      <c r="B104" s="22" t="str">
        <f t="shared" si="135"/>
        <v>[DRCA] Disability Resource Center</v>
      </c>
      <c r="E104" s="33" t="s">
        <v>99</v>
      </c>
      <c r="F104" s="34">
        <v>-398361.03999999864</v>
      </c>
      <c r="G104" s="34">
        <v>1812690.3399999999</v>
      </c>
      <c r="H104" s="34">
        <v>34986.599999998696</v>
      </c>
      <c r="I104" s="34">
        <v>189249.76</v>
      </c>
      <c r="J104" s="34">
        <v>-464836.94000000041</v>
      </c>
      <c r="L104" s="30">
        <f t="shared" si="133"/>
        <v>-66475.90000000177</v>
      </c>
      <c r="M104" s="23">
        <v>16.687349746853265</v>
      </c>
    </row>
    <row r="105" spans="1:34" x14ac:dyDescent="0.2">
      <c r="A105" s="22" t="str">
        <f t="shared" si="134"/>
        <v>Provost Support Units</v>
      </c>
      <c r="B105" s="22" t="str">
        <f t="shared" si="135"/>
        <v>[DRCA] Disability Resource Center</v>
      </c>
      <c r="E105" s="22" t="s">
        <v>100</v>
      </c>
      <c r="F105" s="29">
        <v>-1018289.1000000015</v>
      </c>
      <c r="G105" s="29">
        <v>-1416650.1400000001</v>
      </c>
      <c r="H105" s="29">
        <v>396040.2</v>
      </c>
      <c r="I105" s="29">
        <v>431026.8</v>
      </c>
      <c r="J105" s="29">
        <v>620276.56000000006</v>
      </c>
      <c r="L105" s="30">
        <f t="shared" si="133"/>
        <v>1638565.6600000015</v>
      </c>
      <c r="M105" s="23">
        <v>-160.91360105887404</v>
      </c>
      <c r="N105" s="23">
        <f>F105/F102*100</f>
        <v>-27.98539114515436</v>
      </c>
      <c r="O105" s="23">
        <f t="shared" ref="O105:O106" si="197">J105/J102*100</f>
        <v>16.051192772126548</v>
      </c>
    </row>
    <row r="106" spans="1:34" x14ac:dyDescent="0.2">
      <c r="A106" s="22" t="str">
        <f t="shared" si="134"/>
        <v>Provost Support Units</v>
      </c>
      <c r="B106" s="22" t="str">
        <f t="shared" si="135"/>
        <v>[DRCA] Disability Resource Center</v>
      </c>
      <c r="E106" s="31" t="s">
        <v>101</v>
      </c>
      <c r="F106" s="32">
        <v>-1416650.1400000001</v>
      </c>
      <c r="G106" s="32">
        <v>396040.2</v>
      </c>
      <c r="H106" s="32">
        <v>431026.8</v>
      </c>
      <c r="I106" s="32">
        <v>620276.56000000006</v>
      </c>
      <c r="J106" s="32">
        <v>155439.61999999994</v>
      </c>
      <c r="L106" s="30">
        <f t="shared" si="133"/>
        <v>1572089.76</v>
      </c>
      <c r="M106" s="23">
        <v>-110.97233647257465</v>
      </c>
      <c r="N106" s="23">
        <f>F106/F103*100</f>
        <v>-35.091601182972667</v>
      </c>
      <c r="O106" s="23">
        <f t="shared" si="197"/>
        <v>3.590491919892786</v>
      </c>
      <c r="Q106" s="22">
        <v>1.86</v>
      </c>
      <c r="W106" s="42">
        <f t="shared" ref="W106" si="198">(J102-F102)/1000000</f>
        <v>0.22571905000000028</v>
      </c>
      <c r="X106" s="42">
        <f t="shared" ref="X106" si="199">(J103-F103)/1000000</f>
        <v>0.29219495000000206</v>
      </c>
      <c r="Y106" s="42">
        <f t="shared" ref="Y106" si="200">(J105-F105)/1000000</f>
        <v>1.6385656600000016</v>
      </c>
      <c r="Z106" s="42">
        <f t="shared" ref="Z106" si="201">(J106-F106)/1000000</f>
        <v>1.5720897600000001</v>
      </c>
      <c r="AA106" s="23">
        <f t="shared" ref="AA106" si="202">(J102/F102-1)*100</f>
        <v>6.2033816360821836</v>
      </c>
      <c r="AB106" s="23">
        <f t="shared" ref="AB106" si="203">(J103/F103-1)*100</f>
        <v>7.2379117211527788</v>
      </c>
      <c r="AC106" s="23">
        <f t="shared" ref="AC106" si="204">(J105/F105-1)*100</f>
        <v>-160.91360105887404</v>
      </c>
      <c r="AD106" s="23">
        <f t="shared" ref="AD106" si="205">(J106/F106-1)*100</f>
        <v>-110.97233647257465</v>
      </c>
      <c r="AE106" s="23">
        <f t="shared" ref="AE106" si="206">F105/F103*100</f>
        <v>-25.223867190079986</v>
      </c>
      <c r="AF106" s="23">
        <f t="shared" ref="AF106" si="207">J105/J103*100</f>
        <v>14.327736884450012</v>
      </c>
      <c r="AG106" s="23">
        <f t="shared" ref="AG106" si="208">F106/F103*100</f>
        <v>-35.091601182972667</v>
      </c>
      <c r="AH106" s="23">
        <f t="shared" ref="AH106" si="209">J106/J103*100</f>
        <v>3.590491919892786</v>
      </c>
    </row>
    <row r="107" spans="1:34" x14ac:dyDescent="0.2">
      <c r="A107" s="22" t="str">
        <f t="shared" si="134"/>
        <v>Provost Support Units</v>
      </c>
      <c r="B107" s="22" t="str">
        <f t="shared" si="135"/>
        <v>[ENRL] Enrollment Services</v>
      </c>
      <c r="D107" s="22" t="s">
        <v>18</v>
      </c>
      <c r="F107" s="28"/>
      <c r="G107" s="29"/>
      <c r="H107" s="29"/>
      <c r="I107" s="29"/>
      <c r="J107" s="29"/>
      <c r="L107" s="30">
        <f t="shared" si="133"/>
        <v>0</v>
      </c>
      <c r="M107" s="23"/>
    </row>
    <row r="108" spans="1:34" x14ac:dyDescent="0.2">
      <c r="A108" s="22" t="str">
        <f t="shared" si="134"/>
        <v>Provost Support Units</v>
      </c>
      <c r="B108" s="22" t="str">
        <f t="shared" si="135"/>
        <v>[ENRL] Enrollment Services</v>
      </c>
      <c r="E108" s="22" t="s">
        <v>0</v>
      </c>
      <c r="F108" s="29">
        <v>209658907.60999998</v>
      </c>
      <c r="G108" s="29">
        <v>245570090.76999995</v>
      </c>
      <c r="H108" s="29">
        <v>25434429.050000008</v>
      </c>
      <c r="I108" s="29">
        <v>22846115.029999997</v>
      </c>
      <c r="J108" s="29">
        <v>21295995.409999996</v>
      </c>
      <c r="L108" s="30">
        <f t="shared" si="133"/>
        <v>-188362912.19999999</v>
      </c>
      <c r="M108" s="23">
        <v>-89.842551574477312</v>
      </c>
    </row>
    <row r="109" spans="1:34" x14ac:dyDescent="0.2">
      <c r="A109" s="22" t="str">
        <f t="shared" si="134"/>
        <v>Provost Support Units</v>
      </c>
      <c r="B109" s="22" t="str">
        <f t="shared" si="135"/>
        <v>[ENRL] Enrollment Services</v>
      </c>
      <c r="E109" s="31" t="s">
        <v>98</v>
      </c>
      <c r="F109" s="32">
        <v>210752552.74000001</v>
      </c>
      <c r="G109" s="32">
        <v>245308500.69000003</v>
      </c>
      <c r="H109" s="32">
        <v>23422249.079999968</v>
      </c>
      <c r="I109" s="32">
        <v>18976463.599999994</v>
      </c>
      <c r="J109" s="32">
        <v>21846306.739999995</v>
      </c>
      <c r="L109" s="30">
        <f t="shared" si="133"/>
        <v>-188906246</v>
      </c>
      <c r="M109" s="23">
        <v>-89.634143712151754</v>
      </c>
    </row>
    <row r="110" spans="1:34" ht="13.5" thickBot="1" x14ac:dyDescent="0.25">
      <c r="A110" s="22" t="str">
        <f t="shared" si="134"/>
        <v>Provost Support Units</v>
      </c>
      <c r="B110" s="22" t="str">
        <f t="shared" si="135"/>
        <v>[ENRL] Enrollment Services</v>
      </c>
      <c r="E110" s="33" t="s">
        <v>99</v>
      </c>
      <c r="F110" s="34">
        <v>-1093645.130000025</v>
      </c>
      <c r="G110" s="34">
        <v>261590.07999992371</v>
      </c>
      <c r="H110" s="34">
        <v>2012179.9700000398</v>
      </c>
      <c r="I110" s="34">
        <v>3869651.4300000034</v>
      </c>
      <c r="J110" s="34">
        <v>-550311.32999999821</v>
      </c>
      <c r="L110" s="30">
        <f t="shared" si="133"/>
        <v>543333.80000002682</v>
      </c>
      <c r="M110" s="23">
        <v>-49.680996613592058</v>
      </c>
    </row>
    <row r="111" spans="1:34" x14ac:dyDescent="0.2">
      <c r="A111" s="22" t="str">
        <f t="shared" si="134"/>
        <v>Provost Support Units</v>
      </c>
      <c r="B111" s="22" t="str">
        <f t="shared" si="135"/>
        <v>[ENRL] Enrollment Services</v>
      </c>
      <c r="E111" s="22" t="s">
        <v>100</v>
      </c>
      <c r="F111" s="29">
        <v>4379413.7800000245</v>
      </c>
      <c r="G111" s="29">
        <v>3285768.6499999994</v>
      </c>
      <c r="H111" s="29">
        <v>3547358.7300000004</v>
      </c>
      <c r="I111" s="29">
        <v>5559538.7000000011</v>
      </c>
      <c r="J111" s="29">
        <v>9429189.700000003</v>
      </c>
      <c r="L111" s="30">
        <f t="shared" si="133"/>
        <v>5049775.9199999785</v>
      </c>
      <c r="M111" s="23">
        <v>115.30712039728637</v>
      </c>
      <c r="N111" s="23">
        <f>F111/F108*100</f>
        <v>2.0888279109735959</v>
      </c>
      <c r="O111" s="23">
        <f t="shared" ref="O111:O112" si="210">J111/J108*100</f>
        <v>44.276820681377131</v>
      </c>
    </row>
    <row r="112" spans="1:34" x14ac:dyDescent="0.2">
      <c r="A112" s="22" t="str">
        <f t="shared" si="134"/>
        <v>Provost Support Units</v>
      </c>
      <c r="B112" s="22" t="str">
        <f t="shared" si="135"/>
        <v>[ENRL] Enrollment Services</v>
      </c>
      <c r="E112" s="31" t="s">
        <v>101</v>
      </c>
      <c r="F112" s="32">
        <v>3285768.6499999994</v>
      </c>
      <c r="G112" s="32">
        <v>3547358.7300000004</v>
      </c>
      <c r="H112" s="32">
        <v>5559538.7000000011</v>
      </c>
      <c r="I112" s="32">
        <v>9429189.700000003</v>
      </c>
      <c r="J112" s="32">
        <v>8878878.3700000029</v>
      </c>
      <c r="L112" s="30">
        <f t="shared" si="133"/>
        <v>5593109.7200000035</v>
      </c>
      <c r="M112" s="23">
        <v>170.22226199644348</v>
      </c>
      <c r="N112" s="23">
        <f>F112/F109*100</f>
        <v>1.5590646980459437</v>
      </c>
      <c r="O112" s="23">
        <f t="shared" si="210"/>
        <v>40.642468659212852</v>
      </c>
      <c r="Q112" s="22">
        <v>13.4</v>
      </c>
      <c r="W112" s="42">
        <f t="shared" ref="W112" si="211">(J108-F108)/1000000</f>
        <v>-188.36291219999998</v>
      </c>
      <c r="X112" s="42">
        <f t="shared" ref="X112" si="212">(J109-F109)/1000000</f>
        <v>-188.90624600000001</v>
      </c>
      <c r="Y112" s="42">
        <f t="shared" ref="Y112" si="213">(J111-F111)/1000000</f>
        <v>5.0497759199999788</v>
      </c>
      <c r="Z112" s="42">
        <f t="shared" ref="Z112" si="214">(J112-F112)/1000000</f>
        <v>5.5931097200000037</v>
      </c>
      <c r="AA112" s="23">
        <f t="shared" ref="AA112" si="215">(J108/F108-1)*100</f>
        <v>-89.842551574477312</v>
      </c>
      <c r="AB112" s="23">
        <f t="shared" ref="AB112" si="216">(J109/F109-1)*100</f>
        <v>-89.634143712151754</v>
      </c>
      <c r="AC112" s="23">
        <f t="shared" ref="AC112" si="217">(J111/F111-1)*100</f>
        <v>115.30712039728637</v>
      </c>
      <c r="AD112" s="23">
        <f t="shared" ref="AD112" si="218">(J112/F112-1)*100</f>
        <v>170.22226199644348</v>
      </c>
      <c r="AE112" s="23">
        <f t="shared" ref="AE112" si="219">F111/F109*100</f>
        <v>2.0779884860530231</v>
      </c>
      <c r="AF112" s="23">
        <f t="shared" ref="AF112" si="220">J111/J109*100</f>
        <v>43.16148176540711</v>
      </c>
      <c r="AG112" s="23">
        <f t="shared" ref="AG112" si="221">F112/F109*100</f>
        <v>1.5590646980459437</v>
      </c>
      <c r="AH112" s="23">
        <f t="shared" ref="AH112" si="222">J112/J109*100</f>
        <v>40.642468659212852</v>
      </c>
    </row>
    <row r="113" spans="1:34" x14ac:dyDescent="0.2">
      <c r="A113" s="22" t="str">
        <f t="shared" si="134"/>
        <v>Provost Support Units</v>
      </c>
      <c r="B113" s="22" t="str">
        <f t="shared" si="135"/>
        <v>[LBRY] Libraries</v>
      </c>
      <c r="D113" s="22" t="s">
        <v>57</v>
      </c>
      <c r="F113" s="28"/>
      <c r="G113" s="29"/>
      <c r="H113" s="29"/>
      <c r="I113" s="29"/>
      <c r="J113" s="29"/>
      <c r="L113" s="30">
        <f t="shared" si="133"/>
        <v>0</v>
      </c>
      <c r="M113" s="23"/>
    </row>
    <row r="114" spans="1:34" x14ac:dyDescent="0.2">
      <c r="A114" s="22" t="str">
        <f t="shared" si="134"/>
        <v>Provost Support Units</v>
      </c>
      <c r="B114" s="22" t="str">
        <f t="shared" si="135"/>
        <v>[LBRY] Libraries</v>
      </c>
      <c r="E114" s="22" t="s">
        <v>0</v>
      </c>
      <c r="F114" s="29">
        <v>43694198.590000018</v>
      </c>
      <c r="G114" s="29">
        <v>45125702.180000007</v>
      </c>
      <c r="H114" s="29">
        <v>42094794.830000006</v>
      </c>
      <c r="I114" s="29">
        <v>47089282.339999981</v>
      </c>
      <c r="J114" s="29">
        <v>46925856.199999988</v>
      </c>
      <c r="L114" s="30">
        <f t="shared" si="133"/>
        <v>3231657.6099999696</v>
      </c>
      <c r="M114" s="23">
        <v>7.3960793750307507</v>
      </c>
    </row>
    <row r="115" spans="1:34" x14ac:dyDescent="0.2">
      <c r="A115" s="22" t="str">
        <f t="shared" si="134"/>
        <v>Provost Support Units</v>
      </c>
      <c r="B115" s="22" t="str">
        <f t="shared" si="135"/>
        <v>[LBRY] Libraries</v>
      </c>
      <c r="E115" s="31" t="s">
        <v>98</v>
      </c>
      <c r="F115" s="32">
        <v>47046174.330000006</v>
      </c>
      <c r="G115" s="32">
        <v>44682795.709999934</v>
      </c>
      <c r="H115" s="32">
        <v>41089253.520000011</v>
      </c>
      <c r="I115" s="32">
        <v>43209083.480000012</v>
      </c>
      <c r="J115" s="32">
        <v>48090087.569999918</v>
      </c>
      <c r="L115" s="30">
        <f t="shared" si="133"/>
        <v>1043913.2399999127</v>
      </c>
      <c r="M115" s="23">
        <v>2.2189120685510044</v>
      </c>
    </row>
    <row r="116" spans="1:34" ht="13.5" thickBot="1" x14ac:dyDescent="0.25">
      <c r="A116" s="22" t="str">
        <f t="shared" si="134"/>
        <v>Provost Support Units</v>
      </c>
      <c r="B116" s="22" t="str">
        <f t="shared" si="135"/>
        <v>[LBRY] Libraries</v>
      </c>
      <c r="E116" s="33" t="s">
        <v>99</v>
      </c>
      <c r="F116" s="34">
        <v>-3351975.7399999872</v>
      </c>
      <c r="G116" s="34">
        <v>442906.47000007331</v>
      </c>
      <c r="H116" s="34">
        <v>1005541.3099999949</v>
      </c>
      <c r="I116" s="34">
        <v>3880198.8599999696</v>
      </c>
      <c r="J116" s="34">
        <v>-1164231.3699999303</v>
      </c>
      <c r="L116" s="30">
        <f t="shared" si="133"/>
        <v>2187744.3700000569</v>
      </c>
      <c r="M116" s="23">
        <v>-65.267309184047534</v>
      </c>
    </row>
    <row r="117" spans="1:34" x14ac:dyDescent="0.2">
      <c r="A117" s="22" t="str">
        <f t="shared" si="134"/>
        <v>Provost Support Units</v>
      </c>
      <c r="B117" s="22" t="str">
        <f t="shared" si="135"/>
        <v>[LBRY] Libraries</v>
      </c>
      <c r="E117" s="22" t="s">
        <v>100</v>
      </c>
      <c r="F117" s="29">
        <v>11591337.639999984</v>
      </c>
      <c r="G117" s="29">
        <v>8239361.8999999966</v>
      </c>
      <c r="H117" s="29">
        <v>8682268.3699999973</v>
      </c>
      <c r="I117" s="29">
        <v>9687809.6800000016</v>
      </c>
      <c r="J117" s="29">
        <v>13568008.539999999</v>
      </c>
      <c r="L117" s="30">
        <f t="shared" si="133"/>
        <v>1976670.9000000153</v>
      </c>
      <c r="M117" s="23">
        <v>17.053000795859987</v>
      </c>
      <c r="N117" s="23">
        <f>F117/F114*100</f>
        <v>26.528321868919257</v>
      </c>
      <c r="O117" s="23">
        <f t="shared" ref="O117:O118" si="223">J117/J114*100</f>
        <v>28.91371546247888</v>
      </c>
    </row>
    <row r="118" spans="1:34" x14ac:dyDescent="0.2">
      <c r="A118" s="22" t="str">
        <f t="shared" si="134"/>
        <v>Provost Support Units</v>
      </c>
      <c r="B118" s="22" t="str">
        <f t="shared" si="135"/>
        <v>[LBRY] Libraries</v>
      </c>
      <c r="E118" s="31" t="s">
        <v>101</v>
      </c>
      <c r="F118" s="32">
        <v>8239361.8999999966</v>
      </c>
      <c r="G118" s="32">
        <v>8682268.3699999973</v>
      </c>
      <c r="H118" s="32">
        <v>9687809.6800000016</v>
      </c>
      <c r="I118" s="32">
        <v>13568008.539999999</v>
      </c>
      <c r="J118" s="32">
        <v>12403777.170000002</v>
      </c>
      <c r="L118" s="30">
        <f t="shared" si="133"/>
        <v>4164415.2700000051</v>
      </c>
      <c r="M118" s="23">
        <v>50.542934277471254</v>
      </c>
      <c r="N118" s="23">
        <f>F118/F115*100</f>
        <v>17.513351547366923</v>
      </c>
      <c r="O118" s="23">
        <f t="shared" si="223"/>
        <v>25.792793893221898</v>
      </c>
      <c r="W118" s="42">
        <f t="shared" ref="W118" si="224">(J114-F114)/1000000</f>
        <v>3.2316576099999694</v>
      </c>
      <c r="X118" s="42">
        <f t="shared" ref="X118" si="225">(J115-F115)/1000000</f>
        <v>1.0439132399999127</v>
      </c>
      <c r="Y118" s="42">
        <f t="shared" ref="Y118" si="226">(J117-F117)/1000000</f>
        <v>1.9766709000000153</v>
      </c>
      <c r="Z118" s="42">
        <f t="shared" ref="Z118" si="227">(J118-F118)/1000000</f>
        <v>4.1644152700000054</v>
      </c>
      <c r="AA118" s="23">
        <f t="shared" ref="AA118" si="228">(J114/F114-1)*100</f>
        <v>7.3960793750307507</v>
      </c>
      <c r="AB118" s="23">
        <f t="shared" ref="AB118" si="229">(J115/F115-1)*100</f>
        <v>2.2189120685510044</v>
      </c>
      <c r="AC118" s="23">
        <f t="shared" ref="AC118" si="230">(J117/F117-1)*100</f>
        <v>17.053000795859987</v>
      </c>
      <c r="AD118" s="23">
        <f t="shared" ref="AD118" si="231">(J118/F118-1)*100</f>
        <v>50.542934277471254</v>
      </c>
      <c r="AE118" s="23">
        <f t="shared" ref="AE118" si="232">F117/F115*100</f>
        <v>24.6382151260459</v>
      </c>
      <c r="AF118" s="23">
        <f t="shared" ref="AF118" si="233">J117/J115*100</f>
        <v>28.213732237959455</v>
      </c>
      <c r="AG118" s="23">
        <f t="shared" ref="AG118" si="234">F118/F115*100</f>
        <v>17.513351547366923</v>
      </c>
      <c r="AH118" s="23">
        <f t="shared" ref="AH118" si="235">J118/J115*100</f>
        <v>25.792793893221898</v>
      </c>
    </row>
    <row r="119" spans="1:34" x14ac:dyDescent="0.2">
      <c r="A119" s="22" t="str">
        <f t="shared" si="134"/>
        <v>Provost Support Units</v>
      </c>
      <c r="B119" s="22" t="str">
        <f t="shared" si="135"/>
        <v>[OLDL] Arizona Online and Distance</v>
      </c>
      <c r="D119" s="22" t="s">
        <v>53</v>
      </c>
      <c r="F119" s="28"/>
      <c r="G119" s="29"/>
      <c r="H119" s="29"/>
      <c r="I119" s="29"/>
      <c r="J119" s="29"/>
      <c r="L119" s="30">
        <f t="shared" si="133"/>
        <v>0</v>
      </c>
      <c r="M119" s="23"/>
    </row>
    <row r="120" spans="1:34" x14ac:dyDescent="0.2">
      <c r="A120" s="22" t="str">
        <f t="shared" si="134"/>
        <v>Provost Support Units</v>
      </c>
      <c r="B120" s="22" t="str">
        <f t="shared" si="135"/>
        <v>[OLDL] Arizona Online and Distance</v>
      </c>
      <c r="E120" s="22" t="s">
        <v>0</v>
      </c>
      <c r="F120" s="29">
        <v>43570156.730000004</v>
      </c>
      <c r="G120" s="29">
        <v>40160210.650000006</v>
      </c>
      <c r="H120" s="29">
        <v>57904864.619999982</v>
      </c>
      <c r="I120" s="29">
        <v>222808.20000000112</v>
      </c>
      <c r="J120" s="29">
        <v>12657801.230000004</v>
      </c>
      <c r="L120" s="30">
        <f t="shared" si="133"/>
        <v>-30912355.5</v>
      </c>
      <c r="M120" s="23">
        <v>-70.948460643740248</v>
      </c>
    </row>
    <row r="121" spans="1:34" x14ac:dyDescent="0.2">
      <c r="A121" s="22" t="str">
        <f t="shared" si="134"/>
        <v>Provost Support Units</v>
      </c>
      <c r="B121" s="22" t="str">
        <f t="shared" si="135"/>
        <v>[OLDL] Arizona Online and Distance</v>
      </c>
      <c r="E121" s="31" t="s">
        <v>98</v>
      </c>
      <c r="F121" s="32">
        <v>46967226.910000004</v>
      </c>
      <c r="G121" s="32">
        <v>37152104.549999997</v>
      </c>
      <c r="H121" s="32">
        <v>50182227.539999999</v>
      </c>
      <c r="I121" s="32">
        <v>9334894.4399999995</v>
      </c>
      <c r="J121" s="32">
        <v>9749656.7000000048</v>
      </c>
      <c r="L121" s="30">
        <f t="shared" si="133"/>
        <v>-37217570.210000001</v>
      </c>
      <c r="M121" s="23">
        <v>-79.241574728943249</v>
      </c>
    </row>
    <row r="122" spans="1:34" ht="13.5" thickBot="1" x14ac:dyDescent="0.25">
      <c r="A122" s="22" t="str">
        <f t="shared" si="134"/>
        <v>Provost Support Units</v>
      </c>
      <c r="B122" s="22" t="str">
        <f t="shared" si="135"/>
        <v>[OLDL] Arizona Online and Distance</v>
      </c>
      <c r="E122" s="33" t="s">
        <v>99</v>
      </c>
      <c r="F122" s="34">
        <v>-3397070.1799999997</v>
      </c>
      <c r="G122" s="34">
        <v>3008106.1000000089</v>
      </c>
      <c r="H122" s="34">
        <v>7722637.0799999833</v>
      </c>
      <c r="I122" s="34">
        <v>-9112086.2399999984</v>
      </c>
      <c r="J122" s="34">
        <v>2908144.5299999993</v>
      </c>
      <c r="L122" s="30">
        <f t="shared" si="133"/>
        <v>6305214.709999999</v>
      </c>
      <c r="M122" s="23">
        <v>-185.60743157799581</v>
      </c>
    </row>
    <row r="123" spans="1:34" x14ac:dyDescent="0.2">
      <c r="A123" s="22" t="str">
        <f t="shared" si="134"/>
        <v>Provost Support Units</v>
      </c>
      <c r="B123" s="22" t="str">
        <f t="shared" si="135"/>
        <v>[OLDL] Arizona Online and Distance</v>
      </c>
      <c r="E123" s="22" t="s">
        <v>100</v>
      </c>
      <c r="F123" s="29">
        <v>5480779.6299999999</v>
      </c>
      <c r="G123" s="29">
        <v>2083709.45</v>
      </c>
      <c r="H123" s="29">
        <v>5091815.5500000007</v>
      </c>
      <c r="I123" s="29">
        <v>12814452.629999999</v>
      </c>
      <c r="J123" s="29">
        <v>3702366.3899999997</v>
      </c>
      <c r="L123" s="30">
        <f t="shared" si="133"/>
        <v>-1778413.2400000002</v>
      </c>
      <c r="M123" s="23">
        <v>-32.448180004639241</v>
      </c>
      <c r="N123" s="23">
        <f>F123/F120*100</f>
        <v>12.579205679621156</v>
      </c>
      <c r="O123" s="23">
        <f t="shared" ref="O123:O124" si="236">J123/J120*100</f>
        <v>29.24968027800195</v>
      </c>
    </row>
    <row r="124" spans="1:34" x14ac:dyDescent="0.2">
      <c r="A124" s="22" t="str">
        <f t="shared" si="134"/>
        <v>Provost Support Units</v>
      </c>
      <c r="B124" s="22" t="str">
        <f t="shared" si="135"/>
        <v>[OLDL] Arizona Online and Distance</v>
      </c>
      <c r="E124" s="31" t="s">
        <v>101</v>
      </c>
      <c r="F124" s="32">
        <v>2083709.45</v>
      </c>
      <c r="G124" s="32">
        <v>5091815.5500000007</v>
      </c>
      <c r="H124" s="32">
        <v>12814452.629999999</v>
      </c>
      <c r="I124" s="32">
        <v>3702366.3899999997</v>
      </c>
      <c r="J124" s="32">
        <v>6610510.919999999</v>
      </c>
      <c r="L124" s="30">
        <f t="shared" si="133"/>
        <v>4526801.4699999988</v>
      </c>
      <c r="M124" s="23">
        <v>217.24724961054429</v>
      </c>
      <c r="N124" s="23">
        <f>F124/F121*100</f>
        <v>4.4365179447210412</v>
      </c>
      <c r="O124" s="23">
        <f t="shared" si="236"/>
        <v>67.802499343387097</v>
      </c>
      <c r="P124" s="22">
        <v>2.9</v>
      </c>
      <c r="Q124" s="22">
        <v>9.9</v>
      </c>
      <c r="W124" s="42">
        <f t="shared" ref="W124" si="237">(J120-F120)/1000000</f>
        <v>-30.9123555</v>
      </c>
      <c r="X124" s="42">
        <f t="shared" ref="X124" si="238">(J121-F121)/1000000</f>
        <v>-37.217570209999998</v>
      </c>
      <c r="Y124" s="42">
        <f t="shared" ref="Y124" si="239">(J123-F123)/1000000</f>
        <v>-1.7784132400000001</v>
      </c>
      <c r="Z124" s="42">
        <f t="shared" ref="Z124" si="240">(J124-F124)/1000000</f>
        <v>4.5268014699999988</v>
      </c>
      <c r="AA124" s="23">
        <f t="shared" ref="AA124" si="241">(J120/F120-1)*100</f>
        <v>-70.948460643740248</v>
      </c>
      <c r="AB124" s="23">
        <f t="shared" ref="AB124" si="242">(J121/F121-1)*100</f>
        <v>-79.241574728943249</v>
      </c>
      <c r="AC124" s="23">
        <f t="shared" ref="AC124" si="243">(J123/F123-1)*100</f>
        <v>-32.448180004639241</v>
      </c>
      <c r="AD124" s="23">
        <f t="shared" ref="AD124" si="244">(J124/F124-1)*100</f>
        <v>217.24724961054429</v>
      </c>
      <c r="AE124" s="23">
        <f t="shared" ref="AE124" si="245">F123/F121*100</f>
        <v>11.669370304749807</v>
      </c>
      <c r="AF124" s="23">
        <f t="shared" ref="AF124" si="246">J123/J121*100</f>
        <v>37.974325701129537</v>
      </c>
      <c r="AG124" s="23">
        <f t="shared" ref="AG124" si="247">F124/F121*100</f>
        <v>4.4365179447210412</v>
      </c>
      <c r="AH124" s="23">
        <f t="shared" ref="AH124" si="248">J124/J121*100</f>
        <v>67.802499343387097</v>
      </c>
    </row>
    <row r="125" spans="1:34" x14ac:dyDescent="0.2">
      <c r="A125" s="22" t="str">
        <f t="shared" si="134"/>
        <v>Provost Support Units</v>
      </c>
      <c r="B125" s="22" t="str">
        <f t="shared" si="135"/>
        <v>[OTDV] Arizona International</v>
      </c>
      <c r="D125" s="22" t="s">
        <v>52</v>
      </c>
      <c r="F125" s="28"/>
      <c r="G125" s="29"/>
      <c r="H125" s="29"/>
      <c r="I125" s="29"/>
      <c r="J125" s="29"/>
      <c r="L125" s="30">
        <f t="shared" si="133"/>
        <v>0</v>
      </c>
      <c r="M125" s="23"/>
    </row>
    <row r="126" spans="1:34" x14ac:dyDescent="0.2">
      <c r="A126" s="22" t="str">
        <f t="shared" si="134"/>
        <v>Provost Support Units</v>
      </c>
      <c r="B126" s="22" t="str">
        <f t="shared" si="135"/>
        <v>[OTDV] Arizona International</v>
      </c>
      <c r="E126" s="22" t="s">
        <v>0</v>
      </c>
      <c r="F126" s="29">
        <v>23993725.850000001</v>
      </c>
      <c r="G126" s="29">
        <v>17449998.749999996</v>
      </c>
      <c r="H126" s="29">
        <v>10493803.399999999</v>
      </c>
      <c r="I126" s="29">
        <v>23185330.890000004</v>
      </c>
      <c r="J126" s="29">
        <v>22195612.940000001</v>
      </c>
      <c r="L126" s="30">
        <f t="shared" si="133"/>
        <v>-1798112.9100000001</v>
      </c>
      <c r="M126" s="23">
        <v>-7.4940962535003708</v>
      </c>
    </row>
    <row r="127" spans="1:34" x14ac:dyDescent="0.2">
      <c r="A127" s="22" t="str">
        <f t="shared" si="134"/>
        <v>Provost Support Units</v>
      </c>
      <c r="B127" s="22" t="str">
        <f t="shared" si="135"/>
        <v>[OTDV] Arizona International</v>
      </c>
      <c r="E127" s="31" t="s">
        <v>98</v>
      </c>
      <c r="F127" s="32">
        <v>24656631.949999999</v>
      </c>
      <c r="G127" s="32">
        <v>24288452.109999985</v>
      </c>
      <c r="H127" s="32">
        <v>10018509.840000013</v>
      </c>
      <c r="I127" s="32">
        <v>26415983.959999993</v>
      </c>
      <c r="J127" s="32">
        <v>23369312.000000026</v>
      </c>
      <c r="L127" s="30">
        <f t="shared" si="133"/>
        <v>-1287319.9499999732</v>
      </c>
      <c r="M127" s="23">
        <v>-5.2209886273618666</v>
      </c>
    </row>
    <row r="128" spans="1:34" ht="13.5" thickBot="1" x14ac:dyDescent="0.25">
      <c r="A128" s="22" t="str">
        <f t="shared" si="134"/>
        <v>Provost Support Units</v>
      </c>
      <c r="B128" s="22" t="str">
        <f t="shared" si="135"/>
        <v>[OTDV] Arizona International</v>
      </c>
      <c r="E128" s="33" t="s">
        <v>99</v>
      </c>
      <c r="F128" s="34">
        <v>-662906.09999999776</v>
      </c>
      <c r="G128" s="34">
        <v>-6838453.3599999882</v>
      </c>
      <c r="H128" s="34">
        <v>475293.55999998562</v>
      </c>
      <c r="I128" s="34">
        <v>-3230653.0699999891</v>
      </c>
      <c r="J128" s="34">
        <v>-1173699.0600000247</v>
      </c>
      <c r="L128" s="30">
        <f t="shared" si="133"/>
        <v>-510792.96000002697</v>
      </c>
      <c r="M128" s="23">
        <v>77.053591753044472</v>
      </c>
    </row>
    <row r="129" spans="1:34" x14ac:dyDescent="0.2">
      <c r="A129" s="22" t="str">
        <f t="shared" si="134"/>
        <v>Provost Support Units</v>
      </c>
      <c r="B129" s="22" t="str">
        <f t="shared" si="135"/>
        <v>[OTDV] Arizona International</v>
      </c>
      <c r="E129" s="22" t="s">
        <v>100</v>
      </c>
      <c r="F129" s="29">
        <v>18846791.899999991</v>
      </c>
      <c r="G129" s="29">
        <v>18183885.799999993</v>
      </c>
      <c r="H129" s="29">
        <v>11345432.439999996</v>
      </c>
      <c r="I129" s="29">
        <v>11820726</v>
      </c>
      <c r="J129" s="29">
        <v>8590072.9299999997</v>
      </c>
      <c r="L129" s="30">
        <f t="shared" si="133"/>
        <v>-10256718.969999991</v>
      </c>
      <c r="M129" s="23">
        <v>-54.421564287553871</v>
      </c>
      <c r="N129" s="23">
        <f>F129/F126*100</f>
        <v>78.548834048631051</v>
      </c>
      <c r="O129" s="23">
        <f t="shared" ref="O129:O130" si="249">J129/J126*100</f>
        <v>38.701670249976885</v>
      </c>
    </row>
    <row r="130" spans="1:34" x14ac:dyDescent="0.2">
      <c r="A130" s="22" t="str">
        <f t="shared" si="134"/>
        <v>Provost Support Units</v>
      </c>
      <c r="B130" s="22" t="str">
        <f t="shared" si="135"/>
        <v>[OTDV] Arizona International</v>
      </c>
      <c r="E130" s="31" t="s">
        <v>101</v>
      </c>
      <c r="F130" s="32">
        <v>18183885.799999993</v>
      </c>
      <c r="G130" s="32">
        <v>11345432.439999996</v>
      </c>
      <c r="H130" s="32">
        <v>11820726</v>
      </c>
      <c r="I130" s="32">
        <v>8590072.9299999997</v>
      </c>
      <c r="J130" s="32">
        <v>7416373.8700000029</v>
      </c>
      <c r="L130" s="30">
        <f t="shared" si="133"/>
        <v>-10767511.92999999</v>
      </c>
      <c r="M130" s="23">
        <v>-59.214581791973167</v>
      </c>
      <c r="N130" s="23">
        <f>F130/F127*100</f>
        <v>73.748457765335601</v>
      </c>
      <c r="O130" s="23">
        <f t="shared" si="249"/>
        <v>31.735525076647502</v>
      </c>
      <c r="W130" s="42">
        <f t="shared" ref="W130" si="250">(J126-F126)/1000000</f>
        <v>-1.7981129100000002</v>
      </c>
      <c r="X130" s="42">
        <f t="shared" ref="X130" si="251">(J127-F127)/1000000</f>
        <v>-1.2873199499999732</v>
      </c>
      <c r="Y130" s="42">
        <f t="shared" ref="Y130" si="252">(J129-F129)/1000000</f>
        <v>-10.256718969999991</v>
      </c>
      <c r="Z130" s="42">
        <f t="shared" ref="Z130" si="253">(J130-F130)/1000000</f>
        <v>-10.767511929999991</v>
      </c>
      <c r="AA130" s="23">
        <f t="shared" ref="AA130" si="254">(J126/F126-1)*100</f>
        <v>-7.4940962535003708</v>
      </c>
      <c r="AB130" s="23">
        <f t="shared" ref="AB130" si="255">(J127/F127-1)*100</f>
        <v>-5.2209886273618666</v>
      </c>
      <c r="AC130" s="23">
        <f t="shared" ref="AC130" si="256">(J129/F129-1)*100</f>
        <v>-54.421564287553871</v>
      </c>
      <c r="AD130" s="23">
        <f t="shared" ref="AD130" si="257">(J130/F130-1)*100</f>
        <v>-59.214581791973167</v>
      </c>
      <c r="AE130" s="23">
        <f t="shared" ref="AE130" si="258">F129/F127*100</f>
        <v>76.437008664518729</v>
      </c>
      <c r="AF130" s="23">
        <f t="shared" ref="AF130" si="259">J129/J127*100</f>
        <v>36.757919659765719</v>
      </c>
      <c r="AG130" s="23">
        <f t="shared" ref="AG130" si="260">F130/F127*100</f>
        <v>73.748457765335601</v>
      </c>
      <c r="AH130" s="23">
        <f t="shared" ref="AH130" si="261">J130/J127*100</f>
        <v>31.735525076647502</v>
      </c>
    </row>
    <row r="131" spans="1:34" x14ac:dyDescent="0.2">
      <c r="A131" s="22" t="str">
        <f t="shared" si="134"/>
        <v>Provost Support Units</v>
      </c>
      <c r="B131" s="22" t="str">
        <f t="shared" si="135"/>
        <v>[STTS] Stud Success Retention Innov</v>
      </c>
      <c r="D131" s="22" t="s">
        <v>28</v>
      </c>
      <c r="F131" s="28"/>
      <c r="G131" s="29"/>
      <c r="H131" s="29"/>
      <c r="I131" s="29"/>
      <c r="J131" s="29"/>
      <c r="L131" s="30">
        <f t="shared" si="133"/>
        <v>0</v>
      </c>
      <c r="M131" s="23"/>
    </row>
    <row r="132" spans="1:34" x14ac:dyDescent="0.2">
      <c r="A132" s="22" t="str">
        <f t="shared" si="134"/>
        <v>Provost Support Units</v>
      </c>
      <c r="B132" s="22" t="str">
        <f t="shared" si="135"/>
        <v>[STTS] Stud Success Retention Innov</v>
      </c>
      <c r="E132" s="22" t="s">
        <v>0</v>
      </c>
      <c r="F132" s="29">
        <v>11824977.43</v>
      </c>
      <c r="G132" s="29">
        <v>15995721.780000001</v>
      </c>
      <c r="H132" s="29">
        <v>13309010.759999998</v>
      </c>
      <c r="I132" s="29">
        <v>12342789.419999998</v>
      </c>
      <c r="J132" s="29">
        <v>12991710.280000001</v>
      </c>
      <c r="L132" s="30">
        <f t="shared" si="133"/>
        <v>1166732.8500000015</v>
      </c>
      <c r="M132" s="23">
        <v>9.8666814115010215</v>
      </c>
    </row>
    <row r="133" spans="1:34" x14ac:dyDescent="0.2">
      <c r="A133" s="22" t="str">
        <f t="shared" si="134"/>
        <v>Provost Support Units</v>
      </c>
      <c r="B133" s="22" t="str">
        <f t="shared" si="135"/>
        <v>[STTS] Stud Success Retention Innov</v>
      </c>
      <c r="E133" s="31" t="s">
        <v>98</v>
      </c>
      <c r="F133" s="32">
        <v>11529577.310000001</v>
      </c>
      <c r="G133" s="32">
        <v>16418642.230000002</v>
      </c>
      <c r="H133" s="32">
        <v>13011901.130000003</v>
      </c>
      <c r="I133" s="32">
        <v>11672502.370000001</v>
      </c>
      <c r="J133" s="32">
        <v>12310263.170000004</v>
      </c>
      <c r="L133" s="30">
        <f t="shared" si="133"/>
        <v>780685.86000000313</v>
      </c>
      <c r="M133" s="23">
        <v>6.7711576843574983</v>
      </c>
    </row>
    <row r="134" spans="1:34" ht="13.5" thickBot="1" x14ac:dyDescent="0.25">
      <c r="A134" s="22" t="str">
        <f t="shared" si="134"/>
        <v>Provost Support Units</v>
      </c>
      <c r="B134" s="22" t="str">
        <f t="shared" si="135"/>
        <v>[STTS] Stud Success Retention Innov</v>
      </c>
      <c r="E134" s="33" t="s">
        <v>99</v>
      </c>
      <c r="F134" s="34">
        <v>295400.11999999918</v>
      </c>
      <c r="G134" s="34">
        <v>-422920.45000000112</v>
      </c>
      <c r="H134" s="34">
        <v>297109.62999999523</v>
      </c>
      <c r="I134" s="34">
        <v>670287.04999999702</v>
      </c>
      <c r="J134" s="34">
        <v>681447.10999999754</v>
      </c>
      <c r="L134" s="30">
        <f t="shared" si="133"/>
        <v>386046.98999999836</v>
      </c>
      <c r="M134" s="23">
        <v>130.68613174564706</v>
      </c>
    </row>
    <row r="135" spans="1:34" x14ac:dyDescent="0.2">
      <c r="A135" s="22" t="str">
        <f t="shared" si="134"/>
        <v>Provost Support Units</v>
      </c>
      <c r="B135" s="22" t="str">
        <f t="shared" si="135"/>
        <v>[STTS] Stud Success Retention Innov</v>
      </c>
      <c r="E135" s="22" t="s">
        <v>100</v>
      </c>
      <c r="F135" s="29">
        <v>1964883.4800000014</v>
      </c>
      <c r="G135" s="29">
        <v>2260283.6000000006</v>
      </c>
      <c r="H135" s="29">
        <v>1837363.03</v>
      </c>
      <c r="I135" s="29">
        <v>2134472.81</v>
      </c>
      <c r="J135" s="29">
        <v>2804759.830000001</v>
      </c>
      <c r="L135" s="30">
        <f t="shared" si="133"/>
        <v>839876.34999999963</v>
      </c>
      <c r="M135" s="23">
        <v>42.744333623284312</v>
      </c>
      <c r="N135" s="23">
        <f>F135/F132*100</f>
        <v>16.61638249739984</v>
      </c>
      <c r="O135" s="23">
        <f t="shared" ref="O135:O136" si="262">J135/J132*100</f>
        <v>21.588842188990075</v>
      </c>
    </row>
    <row r="136" spans="1:34" x14ac:dyDescent="0.2">
      <c r="A136" s="22" t="str">
        <f t="shared" si="134"/>
        <v>Provost Support Units</v>
      </c>
      <c r="B136" s="22" t="str">
        <f t="shared" si="135"/>
        <v>[STTS] Stud Success Retention Innov</v>
      </c>
      <c r="E136" s="31" t="s">
        <v>101</v>
      </c>
      <c r="F136" s="32">
        <v>2260283.6000000006</v>
      </c>
      <c r="G136" s="32">
        <v>1837363.03</v>
      </c>
      <c r="H136" s="32">
        <v>2134472.81</v>
      </c>
      <c r="I136" s="32">
        <v>2804759.830000001</v>
      </c>
      <c r="J136" s="32">
        <v>3486206.9400000004</v>
      </c>
      <c r="L136" s="30">
        <f t="shared" si="133"/>
        <v>1225923.3399999999</v>
      </c>
      <c r="M136" s="23">
        <v>54.237589477709761</v>
      </c>
      <c r="N136" s="23">
        <f>F136/F133*100</f>
        <v>19.604219124664514</v>
      </c>
      <c r="O136" s="23">
        <f t="shared" si="262"/>
        <v>28.319515934442851</v>
      </c>
      <c r="P136" s="22">
        <v>8.9999999999999993E-3</v>
      </c>
      <c r="Q136" s="22">
        <v>5.88</v>
      </c>
      <c r="W136" s="42">
        <f t="shared" ref="W136" si="263">(J132-F132)/1000000</f>
        <v>1.1667328500000016</v>
      </c>
      <c r="X136" s="42">
        <f t="shared" ref="X136" si="264">(J133-F133)/1000000</f>
        <v>0.78068586000000317</v>
      </c>
      <c r="Y136" s="42">
        <f t="shared" ref="Y136" si="265">(J135-F135)/1000000</f>
        <v>0.83987634999999961</v>
      </c>
      <c r="Z136" s="42">
        <f t="shared" ref="Z136" si="266">(J136-F136)/1000000</f>
        <v>1.2259233399999998</v>
      </c>
      <c r="AA136" s="23">
        <f t="shared" ref="AA136" si="267">(J132/F132-1)*100</f>
        <v>9.8666814115010215</v>
      </c>
      <c r="AB136" s="23">
        <f t="shared" ref="AB136" si="268">(J133/F133-1)*100</f>
        <v>6.7711576843574983</v>
      </c>
      <c r="AC136" s="23">
        <f t="shared" ref="AC136" si="269">(J135/F135-1)*100</f>
        <v>42.744333623284312</v>
      </c>
      <c r="AD136" s="23">
        <f t="shared" ref="AD136" si="270">(J136/F136-1)*100</f>
        <v>54.237589477709761</v>
      </c>
      <c r="AE136" s="23">
        <f t="shared" ref="AE136" si="271">F135/F133*100</f>
        <v>17.042112014772563</v>
      </c>
      <c r="AF136" s="23">
        <f t="shared" ref="AF136" si="272">J135/J133*100</f>
        <v>22.783914456314587</v>
      </c>
      <c r="AG136" s="23">
        <f t="shared" ref="AG136" si="273">F136/F133*100</f>
        <v>19.604219124664514</v>
      </c>
      <c r="AH136" s="23">
        <f t="shared" ref="AH136" si="274">J136/J133*100</f>
        <v>28.319515934442851</v>
      </c>
    </row>
    <row r="137" spans="1:34" x14ac:dyDescent="0.2">
      <c r="A137" s="22" t="str">
        <f t="shared" si="134"/>
        <v>Provost Support Units</v>
      </c>
      <c r="B137" s="22" t="str">
        <f t="shared" si="135"/>
        <v>[UGED] Undergraduate Education</v>
      </c>
      <c r="D137" s="22" t="s">
        <v>42</v>
      </c>
      <c r="F137" s="28"/>
      <c r="G137" s="29"/>
      <c r="H137" s="29"/>
      <c r="I137" s="29"/>
      <c r="J137" s="29"/>
      <c r="L137" s="30">
        <f t="shared" ref="L137:L200" si="275">J137-F137</f>
        <v>0</v>
      </c>
      <c r="M137" s="23"/>
    </row>
    <row r="138" spans="1:34" x14ac:dyDescent="0.2">
      <c r="A138" s="22" t="str">
        <f t="shared" si="134"/>
        <v>Provost Support Units</v>
      </c>
      <c r="B138" s="22" t="str">
        <f t="shared" si="135"/>
        <v>[UGED] Undergraduate Education</v>
      </c>
      <c r="E138" s="22" t="s">
        <v>0</v>
      </c>
      <c r="F138" s="29">
        <v>0</v>
      </c>
      <c r="G138" s="29">
        <v>1224280.02</v>
      </c>
      <c r="H138" s="29">
        <v>1546740.8599999999</v>
      </c>
      <c r="I138" s="29">
        <v>4361348.1099999994</v>
      </c>
      <c r="J138" s="29">
        <v>6200554.7699999996</v>
      </c>
      <c r="L138" s="30">
        <f t="shared" si="275"/>
        <v>6200554.7699999996</v>
      </c>
      <c r="M138" s="23"/>
    </row>
    <row r="139" spans="1:34" x14ac:dyDescent="0.2">
      <c r="A139" s="22" t="str">
        <f t="shared" si="134"/>
        <v>Provost Support Units</v>
      </c>
      <c r="B139" s="22" t="str">
        <f t="shared" si="135"/>
        <v>[UGED] Undergraduate Education</v>
      </c>
      <c r="E139" s="31" t="s">
        <v>98</v>
      </c>
      <c r="F139" s="32">
        <v>0</v>
      </c>
      <c r="G139" s="32">
        <v>1208528.5400000003</v>
      </c>
      <c r="H139" s="32">
        <v>2040171.0899999996</v>
      </c>
      <c r="I139" s="32">
        <v>3632424.0000000005</v>
      </c>
      <c r="J139" s="32">
        <v>5086211.99</v>
      </c>
      <c r="L139" s="30">
        <f t="shared" si="275"/>
        <v>5086211.99</v>
      </c>
      <c r="M139" s="23"/>
    </row>
    <row r="140" spans="1:34" ht="13.5" thickBot="1" x14ac:dyDescent="0.25">
      <c r="A140" s="22" t="str">
        <f t="shared" ref="A140:A203" si="276">IF(C140="",A139,C140)</f>
        <v>Provost Support Units</v>
      </c>
      <c r="B140" s="22" t="str">
        <f t="shared" ref="B140:B203" si="277">IF(D140="",B139,D140)</f>
        <v>[UGED] Undergraduate Education</v>
      </c>
      <c r="E140" s="33" t="s">
        <v>99</v>
      </c>
      <c r="F140" s="34">
        <v>0</v>
      </c>
      <c r="G140" s="34">
        <v>15751.479999999749</v>
      </c>
      <c r="H140" s="34">
        <v>-493430.22999999975</v>
      </c>
      <c r="I140" s="34">
        <v>728924.10999999894</v>
      </c>
      <c r="J140" s="34">
        <v>1114342.7799999993</v>
      </c>
      <c r="L140" s="30">
        <f t="shared" si="275"/>
        <v>1114342.7799999993</v>
      </c>
      <c r="M140" s="23"/>
    </row>
    <row r="141" spans="1:34" x14ac:dyDescent="0.2">
      <c r="A141" s="22" t="str">
        <f t="shared" si="276"/>
        <v>Provost Support Units</v>
      </c>
      <c r="B141" s="22" t="str">
        <f t="shared" si="277"/>
        <v>[UGED] Undergraduate Education</v>
      </c>
      <c r="E141" s="22" t="s">
        <v>100</v>
      </c>
      <c r="F141" s="29">
        <v>0</v>
      </c>
      <c r="G141" s="29">
        <v>0</v>
      </c>
      <c r="H141" s="29">
        <v>15751</v>
      </c>
      <c r="I141" s="29">
        <v>-477679</v>
      </c>
      <c r="J141" s="29">
        <v>251245.35999999996</v>
      </c>
      <c r="L141" s="30">
        <f t="shared" si="275"/>
        <v>251245.35999999996</v>
      </c>
      <c r="M141" s="23"/>
      <c r="N141" s="23" t="e">
        <f>F141/F138*100</f>
        <v>#DIV/0!</v>
      </c>
      <c r="O141" s="23">
        <f t="shared" ref="O141:O142" si="278">J141/J138*100</f>
        <v>4.0519819487055342</v>
      </c>
    </row>
    <row r="142" spans="1:34" x14ac:dyDescent="0.2">
      <c r="A142" s="22" t="str">
        <f t="shared" si="276"/>
        <v>Provost Support Units</v>
      </c>
      <c r="B142" s="22" t="str">
        <f t="shared" si="277"/>
        <v>[UGED] Undergraduate Education</v>
      </c>
      <c r="E142" s="31" t="s">
        <v>101</v>
      </c>
      <c r="F142" s="32">
        <v>0</v>
      </c>
      <c r="G142" s="32">
        <v>15751</v>
      </c>
      <c r="H142" s="32">
        <v>-477679</v>
      </c>
      <c r="I142" s="32">
        <v>251245.35999999996</v>
      </c>
      <c r="J142" s="32">
        <v>1365588.14</v>
      </c>
      <c r="L142" s="30">
        <f t="shared" si="275"/>
        <v>1365588.14</v>
      </c>
      <c r="M142" s="23"/>
      <c r="N142" s="23" t="e">
        <f>F142/F139*100</f>
        <v>#DIV/0!</v>
      </c>
      <c r="O142" s="23">
        <f t="shared" si="278"/>
        <v>26.848824679051571</v>
      </c>
      <c r="P142" s="22">
        <v>1.8</v>
      </c>
      <c r="Q142" s="22">
        <v>3.15</v>
      </c>
      <c r="W142" s="42">
        <f t="shared" ref="W142" si="279">(J138-F138)/1000000</f>
        <v>6.2005547699999992</v>
      </c>
      <c r="X142" s="42">
        <f t="shared" ref="X142" si="280">(J139-F139)/1000000</f>
        <v>5.0862119899999998</v>
      </c>
      <c r="Y142" s="42">
        <f t="shared" ref="Y142" si="281">(J141-F141)/1000000</f>
        <v>0.25124535999999997</v>
      </c>
      <c r="Z142" s="42">
        <f t="shared" ref="Z142" si="282">(J142-F142)/1000000</f>
        <v>1.3655881399999998</v>
      </c>
      <c r="AA142" s="23" t="e">
        <f t="shared" ref="AA142" si="283">(J138/F138-1)*100</f>
        <v>#DIV/0!</v>
      </c>
      <c r="AB142" s="23" t="e">
        <f t="shared" ref="AB142" si="284">(J139/F139-1)*100</f>
        <v>#DIV/0!</v>
      </c>
      <c r="AC142" s="23" t="e">
        <f t="shared" ref="AC142" si="285">(J141/F141-1)*100</f>
        <v>#DIV/0!</v>
      </c>
      <c r="AD142" s="23" t="e">
        <f t="shared" ref="AD142" si="286">(J142/F142-1)*100</f>
        <v>#DIV/0!</v>
      </c>
      <c r="AE142" s="23" t="e">
        <f t="shared" ref="AE142" si="287">F141/F139*100</f>
        <v>#DIV/0!</v>
      </c>
      <c r="AF142" s="23">
        <f t="shared" ref="AF142" si="288">J141/J139*100</f>
        <v>4.9397343345887545</v>
      </c>
      <c r="AG142" s="23" t="e">
        <f t="shared" ref="AG142" si="289">F142/F139*100</f>
        <v>#DIV/0!</v>
      </c>
      <c r="AH142" s="23">
        <f t="shared" ref="AH142" si="290">J142/J139*100</f>
        <v>26.848824679051571</v>
      </c>
    </row>
    <row r="143" spans="1:34" x14ac:dyDescent="0.2">
      <c r="A143" s="22" t="str">
        <f t="shared" si="276"/>
        <v>Provost Support Units</v>
      </c>
      <c r="B143" s="22" t="str">
        <f t="shared" si="277"/>
        <v>[UGED] Undergraduate Education</v>
      </c>
      <c r="F143" s="36"/>
      <c r="G143" s="36"/>
      <c r="H143" s="36"/>
      <c r="I143" s="36"/>
      <c r="J143" s="36"/>
      <c r="L143" s="30">
        <f t="shared" si="275"/>
        <v>0</v>
      </c>
      <c r="M143" s="23"/>
    </row>
    <row r="144" spans="1:34" x14ac:dyDescent="0.2">
      <c r="A144" s="22" t="str">
        <f t="shared" si="276"/>
        <v>Provost Support Units Total</v>
      </c>
      <c r="C144" s="27" t="s">
        <v>106</v>
      </c>
      <c r="F144" s="36"/>
      <c r="G144" s="36"/>
      <c r="H144" s="36"/>
      <c r="I144" s="36"/>
      <c r="J144" s="36"/>
      <c r="L144" s="30">
        <f t="shared" si="275"/>
        <v>0</v>
      </c>
      <c r="M144" s="23"/>
    </row>
    <row r="145" spans="1:34" x14ac:dyDescent="0.2">
      <c r="A145" s="22" t="str">
        <f t="shared" si="276"/>
        <v>Provost Support Units Total</v>
      </c>
      <c r="E145" s="22" t="s">
        <v>0</v>
      </c>
      <c r="F145" s="29">
        <v>396962205.44000006</v>
      </c>
      <c r="G145" s="29">
        <v>426816900.06999993</v>
      </c>
      <c r="H145" s="29">
        <v>205519327.22000003</v>
      </c>
      <c r="I145" s="29">
        <v>173233374.33999997</v>
      </c>
      <c r="J145" s="29">
        <v>197309316.45000002</v>
      </c>
      <c r="L145" s="30">
        <f t="shared" si="275"/>
        <v>-199652888.99000004</v>
      </c>
      <c r="M145" s="23">
        <v>-50.29518837157336</v>
      </c>
    </row>
    <row r="146" spans="1:34" x14ac:dyDescent="0.2">
      <c r="A146" s="22" t="str">
        <f t="shared" si="276"/>
        <v>Provost Support Units Total</v>
      </c>
      <c r="E146" s="31" t="s">
        <v>98</v>
      </c>
      <c r="F146" s="32">
        <v>404018457.92000008</v>
      </c>
      <c r="G146" s="32">
        <v>430861882.57999998</v>
      </c>
      <c r="H146" s="32">
        <v>192166801.04999995</v>
      </c>
      <c r="I146" s="32">
        <v>172008070.44</v>
      </c>
      <c r="J146" s="32">
        <v>192003430.15000001</v>
      </c>
      <c r="L146" s="30">
        <f t="shared" si="275"/>
        <v>-212015027.77000007</v>
      </c>
      <c r="M146" s="23">
        <v>-52.476569724440978</v>
      </c>
    </row>
    <row r="147" spans="1:34" ht="13.5" thickBot="1" x14ac:dyDescent="0.25">
      <c r="A147" s="22" t="str">
        <f t="shared" si="276"/>
        <v>Provost Support Units Total</v>
      </c>
      <c r="E147" s="33" t="s">
        <v>99</v>
      </c>
      <c r="F147" s="34">
        <v>-7056252.4800000191</v>
      </c>
      <c r="G147" s="34">
        <v>-4044982.5100000501</v>
      </c>
      <c r="H147" s="34">
        <v>13352526.170000076</v>
      </c>
      <c r="I147" s="34">
        <v>1225303.8999999762</v>
      </c>
      <c r="J147" s="34">
        <v>5305886.3000000119</v>
      </c>
      <c r="L147" s="30">
        <f t="shared" si="275"/>
        <v>12362138.780000031</v>
      </c>
      <c r="M147" s="23">
        <v>-175.19411068465618</v>
      </c>
    </row>
    <row r="148" spans="1:34" x14ac:dyDescent="0.2">
      <c r="A148" s="22" t="str">
        <f t="shared" si="276"/>
        <v>Provost Support Units Total</v>
      </c>
      <c r="E148" s="22" t="s">
        <v>100</v>
      </c>
      <c r="F148" s="37">
        <v>64010385.969999999</v>
      </c>
      <c r="G148" s="29">
        <v>56954133.48999998</v>
      </c>
      <c r="H148" s="29">
        <v>52909150.97999993</v>
      </c>
      <c r="I148" s="29">
        <v>66261677.150000006</v>
      </c>
      <c r="J148" s="29">
        <v>67486981.049999982</v>
      </c>
      <c r="L148" s="30">
        <f t="shared" si="275"/>
        <v>3476595.0799999833</v>
      </c>
      <c r="M148" s="23">
        <v>5.4312984171496437</v>
      </c>
      <c r="N148" s="23">
        <f>F148/F146*100</f>
        <v>15.843431089644605</v>
      </c>
      <c r="O148" s="23">
        <f t="shared" ref="O148" si="291">J148/J146*100</f>
        <v>35.14884135000959</v>
      </c>
    </row>
    <row r="149" spans="1:34" x14ac:dyDescent="0.2">
      <c r="A149" s="22" t="str">
        <f t="shared" si="276"/>
        <v>Provost Support Units Total</v>
      </c>
      <c r="E149" s="31" t="s">
        <v>101</v>
      </c>
      <c r="F149" s="32">
        <v>56954133.48999998</v>
      </c>
      <c r="G149" s="32">
        <v>52909150.97999993</v>
      </c>
      <c r="H149" s="32">
        <v>66261677.150000006</v>
      </c>
      <c r="I149" s="32">
        <v>67486981.049999982</v>
      </c>
      <c r="J149" s="32">
        <v>72792867.349999994</v>
      </c>
      <c r="L149" s="30">
        <f t="shared" si="275"/>
        <v>15838733.860000014</v>
      </c>
      <c r="M149" s="23">
        <v>27.80963011715556</v>
      </c>
      <c r="N149" s="23">
        <f>F149/F146*100</f>
        <v>14.096913735876271</v>
      </c>
      <c r="O149" s="23">
        <f t="shared" ref="O149" si="292">J149/J146*100</f>
        <v>37.912274428186819</v>
      </c>
      <c r="W149" s="42">
        <f t="shared" ref="W149" si="293">(J145-F145)/1000000</f>
        <v>-199.65288899000004</v>
      </c>
      <c r="X149" s="42">
        <f t="shared" ref="X149" si="294">(J146-F146)/1000000</f>
        <v>-212.01502777000007</v>
      </c>
      <c r="Y149" s="42">
        <f t="shared" ref="Y149" si="295">(J148-F148)/1000000</f>
        <v>3.4765950799999832</v>
      </c>
      <c r="Z149" s="42">
        <f t="shared" ref="Z149" si="296">(J149-F149)/1000000</f>
        <v>15.838733860000014</v>
      </c>
      <c r="AA149" s="23">
        <f t="shared" ref="AA149" si="297">(J145/F145-1)*100</f>
        <v>-50.29518837157336</v>
      </c>
      <c r="AB149" s="23">
        <f t="shared" ref="AB149" si="298">(J146/F146-1)*100</f>
        <v>-52.476569724440978</v>
      </c>
      <c r="AC149" s="23">
        <f t="shared" ref="AC149" si="299">(J148/F148-1)*100</f>
        <v>5.4312984171496437</v>
      </c>
      <c r="AD149" s="23">
        <f t="shared" ref="AD149" si="300">(J149/F149-1)*100</f>
        <v>27.80963011715556</v>
      </c>
      <c r="AE149" s="23">
        <f t="shared" ref="AE149" si="301">F148/F146*100</f>
        <v>15.843431089644605</v>
      </c>
      <c r="AF149" s="23">
        <f t="shared" ref="AF149" si="302">J148/J146*100</f>
        <v>35.14884135000959</v>
      </c>
      <c r="AG149" s="23">
        <f t="shared" ref="AG149" si="303">F149/F146*100</f>
        <v>14.096913735876271</v>
      </c>
      <c r="AH149" s="23">
        <f t="shared" ref="AH149" si="304">J149/J146*100</f>
        <v>37.912274428186819</v>
      </c>
    </row>
    <row r="150" spans="1:34" x14ac:dyDescent="0.2">
      <c r="A150" s="22" t="str">
        <f t="shared" si="276"/>
        <v>Provost Support Units Total</v>
      </c>
      <c r="F150" s="28"/>
      <c r="G150" s="29"/>
      <c r="H150" s="29"/>
      <c r="I150" s="29"/>
      <c r="J150" s="29"/>
      <c r="L150" s="30">
        <f t="shared" si="275"/>
        <v>0</v>
      </c>
      <c r="M150" s="23"/>
    </row>
    <row r="151" spans="1:34" x14ac:dyDescent="0.2">
      <c r="A151" s="22" t="str">
        <f t="shared" si="276"/>
        <v>Campus Safety</v>
      </c>
      <c r="B151" s="22">
        <f t="shared" si="277"/>
        <v>0</v>
      </c>
      <c r="C151" s="27" t="s">
        <v>117</v>
      </c>
      <c r="F151" s="28"/>
      <c r="G151" s="28"/>
      <c r="H151" s="28"/>
      <c r="I151" s="28"/>
      <c r="J151" s="28"/>
      <c r="L151" s="30">
        <f t="shared" si="275"/>
        <v>0</v>
      </c>
      <c r="M151" s="23"/>
    </row>
    <row r="152" spans="1:34" x14ac:dyDescent="0.2">
      <c r="A152" s="22" t="str">
        <f t="shared" si="276"/>
        <v>Campus Safety</v>
      </c>
      <c r="B152" s="22" t="str">
        <f t="shared" si="277"/>
        <v>[RSKM] Risk Management and Safety Div</v>
      </c>
      <c r="D152" s="22" t="s">
        <v>78</v>
      </c>
      <c r="F152" s="28"/>
      <c r="G152" s="28"/>
      <c r="H152" s="28"/>
      <c r="I152" s="28"/>
      <c r="J152" s="28"/>
      <c r="L152" s="30">
        <f t="shared" si="275"/>
        <v>0</v>
      </c>
      <c r="M152" s="23"/>
    </row>
    <row r="153" spans="1:34" x14ac:dyDescent="0.2">
      <c r="A153" s="22" t="str">
        <f t="shared" si="276"/>
        <v>Campus Safety</v>
      </c>
      <c r="B153" s="22" t="str">
        <f t="shared" si="277"/>
        <v>[RSKM] Risk Management and Safety Div</v>
      </c>
      <c r="E153" s="22" t="s">
        <v>0</v>
      </c>
      <c r="F153" s="29">
        <v>4080590.1400000006</v>
      </c>
      <c r="G153" s="29">
        <v>3108195.3699999996</v>
      </c>
      <c r="H153" s="29">
        <v>2235855.81</v>
      </c>
      <c r="I153" s="29">
        <v>2454249.33</v>
      </c>
      <c r="J153" s="29">
        <v>1899096.97</v>
      </c>
      <c r="L153" s="30">
        <f t="shared" si="275"/>
        <v>-2181493.1700000009</v>
      </c>
      <c r="M153" s="23">
        <v>-53.460237248919107</v>
      </c>
    </row>
    <row r="154" spans="1:34" x14ac:dyDescent="0.2">
      <c r="A154" s="22" t="str">
        <f t="shared" si="276"/>
        <v>Campus Safety</v>
      </c>
      <c r="B154" s="22" t="str">
        <f t="shared" si="277"/>
        <v>[RSKM] Risk Management and Safety Div</v>
      </c>
      <c r="E154" s="31" t="s">
        <v>98</v>
      </c>
      <c r="F154" s="32">
        <v>4098802.3299999991</v>
      </c>
      <c r="G154" s="32">
        <v>3363492.0600000005</v>
      </c>
      <c r="H154" s="32">
        <v>1966075.2699999996</v>
      </c>
      <c r="I154" s="32">
        <v>2155510.11</v>
      </c>
      <c r="J154" s="32">
        <v>1970242.2000000004</v>
      </c>
      <c r="L154" s="30">
        <f t="shared" si="275"/>
        <v>-2128560.129999999</v>
      </c>
      <c r="M154" s="23">
        <v>-51.931270615823991</v>
      </c>
    </row>
    <row r="155" spans="1:34" ht="13.5" thickBot="1" x14ac:dyDescent="0.25">
      <c r="A155" s="22" t="str">
        <f t="shared" si="276"/>
        <v>Campus Safety</v>
      </c>
      <c r="B155" s="22" t="str">
        <f t="shared" si="277"/>
        <v>[RSKM] Risk Management and Safety Div</v>
      </c>
      <c r="E155" s="33" t="s">
        <v>99</v>
      </c>
      <c r="F155" s="34">
        <v>-18212.189999998547</v>
      </c>
      <c r="G155" s="34">
        <v>-255296.69000000088</v>
      </c>
      <c r="H155" s="34">
        <v>269780.5400000005</v>
      </c>
      <c r="I155" s="34">
        <v>298739.2200000002</v>
      </c>
      <c r="J155" s="34">
        <v>-71145.230000000447</v>
      </c>
      <c r="L155" s="30">
        <f t="shared" si="275"/>
        <v>-52933.0400000019</v>
      </c>
      <c r="M155" s="23">
        <v>290.64621003847486</v>
      </c>
    </row>
    <row r="156" spans="1:34" x14ac:dyDescent="0.2">
      <c r="A156" s="22" t="str">
        <f t="shared" si="276"/>
        <v>Campus Safety</v>
      </c>
      <c r="B156" s="22" t="str">
        <f t="shared" si="277"/>
        <v>[RSKM] Risk Management and Safety Div</v>
      </c>
      <c r="E156" s="22" t="s">
        <v>100</v>
      </c>
      <c r="F156" s="29">
        <v>540410.24999999849</v>
      </c>
      <c r="G156" s="29">
        <v>522198.05999999994</v>
      </c>
      <c r="H156" s="29">
        <v>266901.37</v>
      </c>
      <c r="I156" s="29">
        <v>536681.91</v>
      </c>
      <c r="J156" s="29">
        <v>835421.13</v>
      </c>
      <c r="L156" s="30">
        <f t="shared" si="275"/>
        <v>295010.88000000152</v>
      </c>
      <c r="M156" s="23">
        <v>54.590171078361728</v>
      </c>
      <c r="N156" s="23">
        <f>F156/F154*100</f>
        <v>13.184589216333315</v>
      </c>
      <c r="O156" s="23">
        <f t="shared" ref="O156" si="305">J156/J154*100</f>
        <v>42.401950887053367</v>
      </c>
    </row>
    <row r="157" spans="1:34" x14ac:dyDescent="0.2">
      <c r="A157" s="22" t="str">
        <f t="shared" si="276"/>
        <v>Campus Safety</v>
      </c>
      <c r="B157" s="22" t="str">
        <f t="shared" si="277"/>
        <v>[RSKM] Risk Management and Safety Div</v>
      </c>
      <c r="E157" s="31" t="s">
        <v>101</v>
      </c>
      <c r="F157" s="32">
        <v>522198.05999999994</v>
      </c>
      <c r="G157" s="32">
        <v>266901.37</v>
      </c>
      <c r="H157" s="32">
        <v>536681.91</v>
      </c>
      <c r="I157" s="32">
        <v>835421.13</v>
      </c>
      <c r="J157" s="32">
        <v>764275.9</v>
      </c>
      <c r="L157" s="30">
        <f t="shared" si="275"/>
        <v>242077.84000000008</v>
      </c>
      <c r="M157" s="23">
        <v>46.357475935471705</v>
      </c>
      <c r="N157" s="23">
        <f>F157/F154*100</f>
        <v>12.740259665071479</v>
      </c>
      <c r="O157" s="23">
        <f t="shared" ref="O157" si="306">J157/J154*100</f>
        <v>38.790961842153202</v>
      </c>
      <c r="W157" s="42">
        <f t="shared" ref="W157" si="307">(J153-F153)/1000000</f>
        <v>-2.1814931700000009</v>
      </c>
      <c r="X157" s="42">
        <f t="shared" ref="X157" si="308">(J154-F154)/1000000</f>
        <v>-2.128560129999999</v>
      </c>
      <c r="Y157" s="42">
        <f t="shared" ref="Y157" si="309">(J156-F156)/1000000</f>
        <v>0.29501088000000153</v>
      </c>
      <c r="Z157" s="42">
        <f t="shared" ref="Z157" si="310">(J157-F157)/1000000</f>
        <v>0.24207784000000007</v>
      </c>
      <c r="AA157" s="23">
        <f t="shared" ref="AA157" si="311">(J153/F153-1)*100</f>
        <v>-53.460237248919107</v>
      </c>
      <c r="AB157" s="23">
        <f t="shared" ref="AB157" si="312">(J154/F154-1)*100</f>
        <v>-51.931270615823991</v>
      </c>
      <c r="AC157" s="23">
        <f t="shared" ref="AC157" si="313">(J156/F156-1)*100</f>
        <v>54.590171078361728</v>
      </c>
      <c r="AD157" s="23">
        <f t="shared" ref="AD157" si="314">(J157/F157-1)*100</f>
        <v>46.357475935471705</v>
      </c>
      <c r="AE157" s="23">
        <f t="shared" ref="AE157" si="315">F156/F154*100</f>
        <v>13.184589216333315</v>
      </c>
      <c r="AF157" s="23">
        <f t="shared" ref="AF157" si="316">J156/J154*100</f>
        <v>42.401950887053367</v>
      </c>
      <c r="AG157" s="23">
        <f t="shared" ref="AG157" si="317">F157/F154*100</f>
        <v>12.740259665071479</v>
      </c>
      <c r="AH157" s="23">
        <f t="shared" ref="AH157" si="318">J157/J154*100</f>
        <v>38.790961842153202</v>
      </c>
    </row>
    <row r="158" spans="1:34" x14ac:dyDescent="0.2">
      <c r="A158" s="22" t="str">
        <f t="shared" si="276"/>
        <v>Campus Safety</v>
      </c>
      <c r="B158" s="22" t="str">
        <f t="shared" si="277"/>
        <v>[UAPD] University Police Department</v>
      </c>
      <c r="D158" s="22" t="s">
        <v>63</v>
      </c>
      <c r="F158" s="28"/>
      <c r="G158" s="29"/>
      <c r="H158" s="29"/>
      <c r="I158" s="29"/>
      <c r="J158" s="29"/>
      <c r="L158" s="30">
        <f t="shared" si="275"/>
        <v>0</v>
      </c>
      <c r="M158" s="23"/>
    </row>
    <row r="159" spans="1:34" x14ac:dyDescent="0.2">
      <c r="A159" s="22" t="str">
        <f t="shared" si="276"/>
        <v>Campus Safety</v>
      </c>
      <c r="B159" s="22" t="str">
        <f t="shared" si="277"/>
        <v>[UAPD] University Police Department</v>
      </c>
      <c r="E159" s="22" t="s">
        <v>0</v>
      </c>
      <c r="F159" s="29">
        <v>9968793.0999999996</v>
      </c>
      <c r="G159" s="29">
        <v>9602310.3599999994</v>
      </c>
      <c r="H159" s="29">
        <v>8957870.959999999</v>
      </c>
      <c r="I159" s="29">
        <v>9940637.2400000002</v>
      </c>
      <c r="J159" s="29">
        <v>10327449.57</v>
      </c>
      <c r="L159" s="30">
        <f t="shared" si="275"/>
        <v>358656.47000000067</v>
      </c>
      <c r="M159" s="23">
        <v>3.5977922944353313</v>
      </c>
    </row>
    <row r="160" spans="1:34" x14ac:dyDescent="0.2">
      <c r="A160" s="22" t="str">
        <f t="shared" si="276"/>
        <v>Campus Safety</v>
      </c>
      <c r="B160" s="22" t="str">
        <f t="shared" si="277"/>
        <v>[UAPD] University Police Department</v>
      </c>
      <c r="E160" s="31" t="s">
        <v>98</v>
      </c>
      <c r="F160" s="32">
        <v>10249948.589999994</v>
      </c>
      <c r="G160" s="32">
        <v>9612759.7399999965</v>
      </c>
      <c r="H160" s="32">
        <v>8508509.9400000051</v>
      </c>
      <c r="I160" s="32">
        <v>9229757.0600000042</v>
      </c>
      <c r="J160" s="32">
        <v>10405248.729999999</v>
      </c>
      <c r="L160" s="30">
        <f t="shared" si="275"/>
        <v>155300.14000000432</v>
      </c>
      <c r="M160" s="23">
        <v>1.5151309163786264</v>
      </c>
    </row>
    <row r="161" spans="1:34" ht="13.5" thickBot="1" x14ac:dyDescent="0.25">
      <c r="A161" s="22" t="str">
        <f t="shared" si="276"/>
        <v>Campus Safety</v>
      </c>
      <c r="B161" s="22" t="str">
        <f t="shared" si="277"/>
        <v>[UAPD] University Police Department</v>
      </c>
      <c r="E161" s="33" t="s">
        <v>99</v>
      </c>
      <c r="F161" s="34">
        <v>-281155.48999999464</v>
      </c>
      <c r="G161" s="34">
        <v>-10449.379999997094</v>
      </c>
      <c r="H161" s="34">
        <v>449361.01999999397</v>
      </c>
      <c r="I161" s="34">
        <v>710880.17999999598</v>
      </c>
      <c r="J161" s="34">
        <v>-77799.159999998286</v>
      </c>
      <c r="L161" s="30">
        <f t="shared" si="275"/>
        <v>203356.32999999635</v>
      </c>
      <c r="M161" s="23">
        <v>-72.328777929963323</v>
      </c>
    </row>
    <row r="162" spans="1:34" x14ac:dyDescent="0.2">
      <c r="A162" s="22" t="str">
        <f t="shared" si="276"/>
        <v>Campus Safety</v>
      </c>
      <c r="B162" s="22" t="str">
        <f t="shared" si="277"/>
        <v>[UAPD] University Police Department</v>
      </c>
      <c r="C162" s="27"/>
      <c r="E162" s="22" t="s">
        <v>100</v>
      </c>
      <c r="F162" s="29">
        <v>650298.48999999464</v>
      </c>
      <c r="G162" s="29">
        <v>369143</v>
      </c>
      <c r="H162" s="29">
        <v>358694</v>
      </c>
      <c r="I162" s="29">
        <v>808055</v>
      </c>
      <c r="J162" s="29">
        <v>1518935.67</v>
      </c>
      <c r="L162" s="30">
        <f t="shared" si="275"/>
        <v>868637.18000000529</v>
      </c>
      <c r="M162" s="23">
        <v>133.57514946713357</v>
      </c>
      <c r="N162" s="23">
        <f>F162/F160*100</f>
        <v>6.3444073332663899</v>
      </c>
      <c r="O162" s="23">
        <f t="shared" ref="O162" si="319">J162/J160*100</f>
        <v>14.597783382348805</v>
      </c>
    </row>
    <row r="163" spans="1:34" x14ac:dyDescent="0.2">
      <c r="A163" s="22" t="str">
        <f t="shared" si="276"/>
        <v>Campus Safety</v>
      </c>
      <c r="B163" s="22" t="str">
        <f t="shared" si="277"/>
        <v>[UAPD] University Police Department</v>
      </c>
      <c r="C163" s="27"/>
      <c r="E163" s="31" t="s">
        <v>101</v>
      </c>
      <c r="F163" s="32">
        <v>369143</v>
      </c>
      <c r="G163" s="32">
        <v>358694</v>
      </c>
      <c r="H163" s="32">
        <v>808055</v>
      </c>
      <c r="I163" s="32">
        <v>1518935.67</v>
      </c>
      <c r="J163" s="32">
        <v>1441136.51</v>
      </c>
      <c r="L163" s="30">
        <f t="shared" si="275"/>
        <v>1071993.51</v>
      </c>
      <c r="M163" s="23">
        <v>290.4006062691152</v>
      </c>
      <c r="N163" s="23">
        <f>F163/F160*100</f>
        <v>3.6014131852343292</v>
      </c>
      <c r="O163" s="23">
        <f t="shared" ref="O163" si="320">J163/J160*100</f>
        <v>13.850091885309505</v>
      </c>
      <c r="P163" s="22">
        <v>0</v>
      </c>
      <c r="Q163" s="22">
        <v>9.4</v>
      </c>
      <c r="W163" s="42">
        <f t="shared" ref="W163" si="321">(J159-F159)/1000000</f>
        <v>0.35865647000000067</v>
      </c>
      <c r="X163" s="42">
        <f t="shared" ref="X163" si="322">(J160-F160)/1000000</f>
        <v>0.15530014000000433</v>
      </c>
      <c r="Y163" s="42">
        <f t="shared" ref="Y163" si="323">(J162-F162)/1000000</f>
        <v>0.86863718000000534</v>
      </c>
      <c r="Z163" s="42">
        <f t="shared" ref="Z163" si="324">(J163-F163)/1000000</f>
        <v>1.07199351</v>
      </c>
      <c r="AA163" s="23">
        <f t="shared" ref="AA163" si="325">(J159/F159-1)*100</f>
        <v>3.5977922944353313</v>
      </c>
      <c r="AB163" s="23">
        <f t="shared" ref="AB163" si="326">(J160/F160-1)*100</f>
        <v>1.5151309163786264</v>
      </c>
      <c r="AC163" s="23">
        <f t="shared" ref="AC163" si="327">(J162/F162-1)*100</f>
        <v>133.57514946713357</v>
      </c>
      <c r="AD163" s="23">
        <f t="shared" ref="AD163" si="328">(J163/F163-1)*100</f>
        <v>290.4006062691152</v>
      </c>
      <c r="AE163" s="23">
        <f t="shared" ref="AE163" si="329">F162/F160*100</f>
        <v>6.3444073332663899</v>
      </c>
      <c r="AF163" s="23">
        <f t="shared" ref="AF163" si="330">J162/J160*100</f>
        <v>14.597783382348805</v>
      </c>
      <c r="AG163" s="23">
        <f t="shared" ref="AG163" si="331">F163/F160*100</f>
        <v>3.6014131852343292</v>
      </c>
      <c r="AH163" s="23">
        <f t="shared" ref="AH163" si="332">J163/J160*100</f>
        <v>13.850091885309505</v>
      </c>
    </row>
    <row r="164" spans="1:34" x14ac:dyDescent="0.2">
      <c r="A164" s="22" t="str">
        <f t="shared" si="276"/>
        <v>Campus Safety</v>
      </c>
      <c r="B164" s="22" t="str">
        <f t="shared" si="277"/>
        <v>[UAPD] University Police Department</v>
      </c>
      <c r="C164" s="27"/>
      <c r="F164" s="36"/>
      <c r="G164" s="36"/>
      <c r="H164" s="36"/>
      <c r="I164" s="36"/>
      <c r="J164" s="36"/>
      <c r="L164" s="30">
        <f t="shared" si="275"/>
        <v>0</v>
      </c>
      <c r="M164" s="23"/>
    </row>
    <row r="165" spans="1:34" x14ac:dyDescent="0.2">
      <c r="A165" s="22" t="str">
        <f t="shared" si="276"/>
        <v>Campus Safety Total</v>
      </c>
      <c r="C165" s="27" t="s">
        <v>118</v>
      </c>
      <c r="F165" s="36"/>
      <c r="G165" s="36"/>
      <c r="H165" s="36"/>
      <c r="I165" s="36"/>
      <c r="J165" s="36"/>
      <c r="L165" s="30">
        <f t="shared" si="275"/>
        <v>0</v>
      </c>
      <c r="M165" s="23"/>
    </row>
    <row r="166" spans="1:34" x14ac:dyDescent="0.2">
      <c r="A166" s="22" t="str">
        <f t="shared" si="276"/>
        <v>Campus Safety Total</v>
      </c>
      <c r="C166" s="27"/>
      <c r="E166" s="22" t="s">
        <v>0</v>
      </c>
      <c r="F166" s="29">
        <v>14049383.24</v>
      </c>
      <c r="G166" s="29">
        <v>12710505.729999999</v>
      </c>
      <c r="H166" s="29">
        <v>11193726.77</v>
      </c>
      <c r="I166" s="29">
        <v>12394886.57</v>
      </c>
      <c r="J166" s="29">
        <v>12226546.540000001</v>
      </c>
      <c r="L166" s="30">
        <f t="shared" si="275"/>
        <v>-1822836.6999999993</v>
      </c>
      <c r="M166" s="23">
        <v>-12.974496238455513</v>
      </c>
    </row>
    <row r="167" spans="1:34" x14ac:dyDescent="0.2">
      <c r="A167" s="22" t="str">
        <f t="shared" si="276"/>
        <v>Campus Safety Total</v>
      </c>
      <c r="C167" s="27"/>
      <c r="E167" s="31" t="s">
        <v>98</v>
      </c>
      <c r="F167" s="32">
        <v>14348750.919999994</v>
      </c>
      <c r="G167" s="32">
        <v>12976251.799999997</v>
      </c>
      <c r="H167" s="32">
        <v>10474585.210000005</v>
      </c>
      <c r="I167" s="32">
        <v>11385267.170000004</v>
      </c>
      <c r="J167" s="32">
        <v>12375490.93</v>
      </c>
      <c r="L167" s="30">
        <f t="shared" si="275"/>
        <v>-1973259.9899999946</v>
      </c>
      <c r="M167" s="23">
        <v>-13.752137736599558</v>
      </c>
    </row>
    <row r="168" spans="1:34" ht="13.5" thickBot="1" x14ac:dyDescent="0.25">
      <c r="A168" s="22" t="str">
        <f t="shared" si="276"/>
        <v>Campus Safety Total</v>
      </c>
      <c r="C168" s="27"/>
      <c r="E168" s="33" t="s">
        <v>99</v>
      </c>
      <c r="F168" s="34">
        <v>-299367.67999999411</v>
      </c>
      <c r="G168" s="34">
        <v>-265746.06999999844</v>
      </c>
      <c r="H168" s="34">
        <v>719141.55999999493</v>
      </c>
      <c r="I168" s="34">
        <v>1009619.3999999966</v>
      </c>
      <c r="J168" s="34">
        <v>-148944.38999999873</v>
      </c>
      <c r="L168" s="30">
        <f t="shared" si="275"/>
        <v>150423.28999999538</v>
      </c>
      <c r="M168" s="23">
        <v>-50.247003951795442</v>
      </c>
    </row>
    <row r="169" spans="1:34" x14ac:dyDescent="0.2">
      <c r="A169" s="22" t="str">
        <f t="shared" si="276"/>
        <v>Campus Safety Total</v>
      </c>
      <c r="C169" s="27"/>
      <c r="E169" s="22" t="s">
        <v>100</v>
      </c>
      <c r="F169" s="37">
        <v>1190708.7399999932</v>
      </c>
      <c r="G169" s="29">
        <v>891341.05999999912</v>
      </c>
      <c r="H169" s="29">
        <v>625594.99000000069</v>
      </c>
      <c r="I169" s="29">
        <v>1344736.5499999956</v>
      </c>
      <c r="J169" s="29">
        <v>2354355.9499999923</v>
      </c>
      <c r="L169" s="30">
        <f t="shared" si="275"/>
        <v>1163647.209999999</v>
      </c>
      <c r="M169" s="23">
        <v>97.72727543765285</v>
      </c>
      <c r="N169" s="23">
        <f>F169/F167*100</f>
        <v>8.2983442017961639</v>
      </c>
      <c r="O169" s="23">
        <f t="shared" ref="O169" si="333">J169/J167*100</f>
        <v>19.024343868999079</v>
      </c>
    </row>
    <row r="170" spans="1:34" x14ac:dyDescent="0.2">
      <c r="A170" s="22" t="str">
        <f t="shared" si="276"/>
        <v>Campus Safety Total</v>
      </c>
      <c r="C170" s="27"/>
      <c r="E170" s="31" t="s">
        <v>101</v>
      </c>
      <c r="F170" s="32">
        <v>891341.05999999912</v>
      </c>
      <c r="G170" s="32">
        <v>625594.99000000069</v>
      </c>
      <c r="H170" s="32">
        <v>1344736.5499999956</v>
      </c>
      <c r="I170" s="32">
        <v>2354355.9499999923</v>
      </c>
      <c r="J170" s="32">
        <v>2205411.5599999935</v>
      </c>
      <c r="L170" s="30">
        <f t="shared" si="275"/>
        <v>1314070.4999999944</v>
      </c>
      <c r="M170" s="23">
        <v>147.42622762155665</v>
      </c>
      <c r="N170" s="23">
        <f>F170/F167*100</f>
        <v>6.2119766728796177</v>
      </c>
      <c r="O170" s="23">
        <f t="shared" ref="O170" si="334">J170/J167*100</f>
        <v>17.820800584595421</v>
      </c>
      <c r="W170" s="42">
        <f t="shared" ref="W170" si="335">(J166-F166)/1000000</f>
        <v>-1.8228366999999992</v>
      </c>
      <c r="X170" s="42">
        <f t="shared" ref="X170" si="336">(J167-F167)/1000000</f>
        <v>-1.9732599899999947</v>
      </c>
      <c r="Y170" s="42">
        <f t="shared" ref="Y170" si="337">(J169-F169)/1000000</f>
        <v>1.163647209999999</v>
      </c>
      <c r="Z170" s="42">
        <f t="shared" ref="Z170" si="338">(J170-F170)/1000000</f>
        <v>1.3140704999999944</v>
      </c>
      <c r="AA170" s="23">
        <f t="shared" ref="AA170" si="339">(J166/F166-1)*100</f>
        <v>-12.974496238455513</v>
      </c>
      <c r="AB170" s="23">
        <f t="shared" ref="AB170" si="340">(J167/F167-1)*100</f>
        <v>-13.752137736599558</v>
      </c>
      <c r="AC170" s="23">
        <f t="shared" ref="AC170" si="341">(J169/F169-1)*100</f>
        <v>97.72727543765285</v>
      </c>
      <c r="AD170" s="23">
        <f t="shared" ref="AD170" si="342">(J170/F170-1)*100</f>
        <v>147.42622762155665</v>
      </c>
      <c r="AE170" s="23">
        <f t="shared" ref="AE170" si="343">F169/F167*100</f>
        <v>8.2983442017961639</v>
      </c>
      <c r="AF170" s="23">
        <f t="shared" ref="AF170" si="344">J169/J167*100</f>
        <v>19.024343868999079</v>
      </c>
      <c r="AG170" s="23">
        <f t="shared" ref="AG170" si="345">F170/F167*100</f>
        <v>6.2119766728796177</v>
      </c>
      <c r="AH170" s="23">
        <f t="shared" ref="AH170" si="346">J170/J167*100</f>
        <v>17.820800584595421</v>
      </c>
    </row>
    <row r="171" spans="1:34" x14ac:dyDescent="0.2">
      <c r="A171" s="22" t="str">
        <f t="shared" si="276"/>
        <v>General Counsel</v>
      </c>
      <c r="C171" s="27" t="s">
        <v>96</v>
      </c>
      <c r="F171" s="28"/>
      <c r="G171" s="29"/>
      <c r="H171" s="29"/>
      <c r="I171" s="29"/>
      <c r="J171" s="29"/>
      <c r="L171" s="30">
        <f t="shared" si="275"/>
        <v>0</v>
      </c>
      <c r="M171" s="23"/>
    </row>
    <row r="172" spans="1:34" x14ac:dyDescent="0.2">
      <c r="A172" s="22" t="str">
        <f t="shared" si="276"/>
        <v>General Counsel</v>
      </c>
      <c r="B172" s="22" t="str">
        <f t="shared" si="277"/>
        <v>[OGCD] General Counsel Division</v>
      </c>
      <c r="D172" s="22" t="s">
        <v>73</v>
      </c>
      <c r="F172" s="28"/>
      <c r="G172" s="28"/>
      <c r="H172" s="28"/>
      <c r="I172" s="28"/>
      <c r="J172" s="28"/>
      <c r="L172" s="30">
        <f t="shared" si="275"/>
        <v>0</v>
      </c>
      <c r="M172" s="23"/>
    </row>
    <row r="173" spans="1:34" x14ac:dyDescent="0.2">
      <c r="A173" s="22" t="str">
        <f t="shared" si="276"/>
        <v>General Counsel</v>
      </c>
      <c r="B173" s="22" t="str">
        <f t="shared" si="277"/>
        <v>[OGCD] General Counsel Division</v>
      </c>
      <c r="E173" s="22" t="s">
        <v>0</v>
      </c>
      <c r="F173" s="29">
        <v>3599719</v>
      </c>
      <c r="G173" s="29">
        <v>3555930</v>
      </c>
      <c r="H173" s="29">
        <v>3093920.23</v>
      </c>
      <c r="I173" s="29">
        <v>3959209.48</v>
      </c>
      <c r="J173" s="29">
        <v>3906922</v>
      </c>
      <c r="L173" s="30">
        <f t="shared" si="275"/>
        <v>307203</v>
      </c>
      <c r="M173" s="23">
        <v>8.5340827992407284</v>
      </c>
    </row>
    <row r="174" spans="1:34" x14ac:dyDescent="0.2">
      <c r="A174" s="22" t="str">
        <f t="shared" si="276"/>
        <v>General Counsel</v>
      </c>
      <c r="B174" s="22" t="str">
        <f t="shared" si="277"/>
        <v>[OGCD] General Counsel Division</v>
      </c>
      <c r="E174" s="31" t="s">
        <v>98</v>
      </c>
      <c r="F174" s="32">
        <v>3788161.0199999982</v>
      </c>
      <c r="G174" s="32">
        <v>3757492.8099999996</v>
      </c>
      <c r="H174" s="32">
        <v>3329668.51</v>
      </c>
      <c r="I174" s="32">
        <v>3841212.9800000004</v>
      </c>
      <c r="J174" s="32">
        <v>3958127.21</v>
      </c>
      <c r="L174" s="30">
        <f t="shared" si="275"/>
        <v>169966.19000000181</v>
      </c>
      <c r="M174" s="23">
        <v>4.4867731097661068</v>
      </c>
    </row>
    <row r="175" spans="1:34" ht="13.5" thickBot="1" x14ac:dyDescent="0.25">
      <c r="A175" s="22" t="str">
        <f t="shared" si="276"/>
        <v>General Counsel</v>
      </c>
      <c r="B175" s="22" t="str">
        <f t="shared" si="277"/>
        <v>[OGCD] General Counsel Division</v>
      </c>
      <c r="E175" s="33" t="s">
        <v>99</v>
      </c>
      <c r="F175" s="34">
        <v>-188442.01999999816</v>
      </c>
      <c r="G175" s="34">
        <v>-201562.80999999959</v>
      </c>
      <c r="H175" s="34">
        <v>-235748.2799999998</v>
      </c>
      <c r="I175" s="34">
        <v>117996.49999999953</v>
      </c>
      <c r="J175" s="34">
        <v>-51205.209999999963</v>
      </c>
      <c r="L175" s="30">
        <f t="shared" si="275"/>
        <v>137236.80999999819</v>
      </c>
      <c r="M175" s="23">
        <v>-72.827074343609539</v>
      </c>
    </row>
    <row r="176" spans="1:34" x14ac:dyDescent="0.2">
      <c r="A176" s="22" t="str">
        <f t="shared" si="276"/>
        <v>General Counsel</v>
      </c>
      <c r="B176" s="22" t="str">
        <f t="shared" si="277"/>
        <v>[OGCD] General Counsel Division</v>
      </c>
      <c r="C176" s="27"/>
      <c r="E176" s="22" t="s">
        <v>100</v>
      </c>
      <c r="F176" s="29">
        <v>1456842.4799999981</v>
      </c>
      <c r="G176" s="29">
        <v>1268400.46</v>
      </c>
      <c r="H176" s="29">
        <v>1066837.6500000001</v>
      </c>
      <c r="I176" s="29">
        <v>831089.37</v>
      </c>
      <c r="J176" s="29">
        <v>949085.87</v>
      </c>
      <c r="L176" s="30">
        <f t="shared" si="275"/>
        <v>-507756.60999999812</v>
      </c>
      <c r="M176" s="23">
        <v>-34.85322654786939</v>
      </c>
      <c r="N176" s="23">
        <f>F176/F174*100</f>
        <v>38.457776010799009</v>
      </c>
      <c r="O176" s="23">
        <f t="shared" ref="O176:O183" si="347">J176/J174*100</f>
        <v>23.978154810239158</v>
      </c>
    </row>
    <row r="177" spans="1:34" x14ac:dyDescent="0.2">
      <c r="A177" s="22" t="str">
        <f t="shared" si="276"/>
        <v>General Counsel</v>
      </c>
      <c r="B177" s="22" t="str">
        <f t="shared" si="277"/>
        <v>[OGCD] General Counsel Division</v>
      </c>
      <c r="C177" s="27"/>
      <c r="E177" s="31" t="s">
        <v>101</v>
      </c>
      <c r="F177" s="32">
        <v>1268400.46</v>
      </c>
      <c r="G177" s="32">
        <v>1066837.6500000001</v>
      </c>
      <c r="H177" s="32">
        <v>831089.37</v>
      </c>
      <c r="I177" s="32">
        <v>949085.87</v>
      </c>
      <c r="J177" s="32">
        <v>897880.66</v>
      </c>
      <c r="L177" s="30">
        <f t="shared" si="275"/>
        <v>-370519.79999999993</v>
      </c>
      <c r="M177" s="23">
        <v>-29.211578810054984</v>
      </c>
      <c r="N177" s="23">
        <f>F177/F174*100</f>
        <v>33.483277329114181</v>
      </c>
      <c r="O177" s="23">
        <f t="shared" ref="O177:O184" si="348">J177/J174*100</f>
        <v>22.684482139218566</v>
      </c>
      <c r="W177" s="42">
        <f t="shared" ref="W177" si="349">(J173-F173)/1000000</f>
        <v>0.307203</v>
      </c>
      <c r="X177" s="42">
        <f t="shared" ref="X177" si="350">(J174-F174)/1000000</f>
        <v>0.16996619000000179</v>
      </c>
      <c r="Y177" s="42">
        <f t="shared" ref="Y177" si="351">(J176-F176)/1000000</f>
        <v>-0.50775660999999817</v>
      </c>
      <c r="Z177" s="42">
        <f t="shared" ref="Z177" si="352">(J177-F177)/1000000</f>
        <v>-0.37051979999999995</v>
      </c>
      <c r="AA177" s="23">
        <f t="shared" ref="AA177" si="353">(J173/F173-1)*100</f>
        <v>8.5340827992407284</v>
      </c>
      <c r="AB177" s="23">
        <f t="shared" ref="AB177" si="354">(J174/F174-1)*100</f>
        <v>4.4867731097661068</v>
      </c>
      <c r="AC177" s="23">
        <f t="shared" ref="AC177" si="355">(J176/F176-1)*100</f>
        <v>-34.85322654786939</v>
      </c>
      <c r="AD177" s="23">
        <f t="shared" ref="AD177" si="356">(J177/F177-1)*100</f>
        <v>-29.211578810054984</v>
      </c>
      <c r="AE177" s="23">
        <f t="shared" ref="AE177" si="357">F176/F174*100</f>
        <v>38.457776010799009</v>
      </c>
      <c r="AF177" s="23">
        <f t="shared" ref="AF177" si="358">J176/J174*100</f>
        <v>23.978154810239158</v>
      </c>
      <c r="AG177" s="23">
        <f t="shared" ref="AG177" si="359">F177/F174*100</f>
        <v>33.483277329114181</v>
      </c>
      <c r="AH177" s="23">
        <f t="shared" ref="AH177" si="360">J177/J174*100</f>
        <v>22.684482139218566</v>
      </c>
    </row>
    <row r="178" spans="1:34" x14ac:dyDescent="0.2">
      <c r="A178" s="22" t="str">
        <f t="shared" si="276"/>
        <v>Business Affairs</v>
      </c>
      <c r="B178" s="22" t="str">
        <f t="shared" si="277"/>
        <v>[OGCD] General Counsel Division</v>
      </c>
      <c r="C178" s="27" t="s">
        <v>29</v>
      </c>
      <c r="F178" s="28"/>
      <c r="G178" s="29"/>
      <c r="H178" s="29"/>
      <c r="I178" s="29"/>
      <c r="J178" s="29"/>
      <c r="L178" s="30">
        <f t="shared" si="275"/>
        <v>0</v>
      </c>
      <c r="M178" s="23"/>
    </row>
    <row r="179" spans="1:34" x14ac:dyDescent="0.2">
      <c r="A179" s="22" t="str">
        <f t="shared" si="276"/>
        <v>Business Affairs</v>
      </c>
      <c r="B179" s="22" t="str">
        <f t="shared" si="277"/>
        <v>[BASS] Business Affairs Shared Svcs</v>
      </c>
      <c r="D179" s="22" t="s">
        <v>68</v>
      </c>
      <c r="F179" s="28"/>
      <c r="G179" s="28"/>
      <c r="H179" s="28"/>
      <c r="I179" s="28"/>
      <c r="J179" s="28"/>
      <c r="L179" s="30">
        <f t="shared" si="275"/>
        <v>0</v>
      </c>
      <c r="M179" s="23"/>
    </row>
    <row r="180" spans="1:34" x14ac:dyDescent="0.2">
      <c r="A180" s="22" t="str">
        <f t="shared" si="276"/>
        <v>Business Affairs</v>
      </c>
      <c r="B180" s="22" t="str">
        <f t="shared" si="277"/>
        <v>[BASS] Business Affairs Shared Svcs</v>
      </c>
      <c r="E180" s="22" t="s">
        <v>0</v>
      </c>
      <c r="F180" s="29">
        <v>0</v>
      </c>
      <c r="G180" s="29">
        <v>0</v>
      </c>
      <c r="H180" s="29">
        <v>106537.52</v>
      </c>
      <c r="I180" s="29">
        <v>221847.89</v>
      </c>
      <c r="J180" s="29">
        <v>1376481.01</v>
      </c>
      <c r="L180" s="30">
        <f t="shared" si="275"/>
        <v>1376481.01</v>
      </c>
      <c r="M180" s="23"/>
    </row>
    <row r="181" spans="1:34" x14ac:dyDescent="0.2">
      <c r="A181" s="22" t="str">
        <f t="shared" si="276"/>
        <v>Business Affairs</v>
      </c>
      <c r="B181" s="22" t="str">
        <f t="shared" si="277"/>
        <v>[BASS] Business Affairs Shared Svcs</v>
      </c>
      <c r="E181" s="31" t="s">
        <v>98</v>
      </c>
      <c r="F181" s="32">
        <v>0</v>
      </c>
      <c r="G181" s="32">
        <v>0</v>
      </c>
      <c r="H181" s="32">
        <v>104696.15000000001</v>
      </c>
      <c r="I181" s="32">
        <v>112980.24</v>
      </c>
      <c r="J181" s="32">
        <v>1182075.8499999999</v>
      </c>
      <c r="L181" s="30">
        <f t="shared" si="275"/>
        <v>1182075.8499999999</v>
      </c>
      <c r="M181" s="23"/>
    </row>
    <row r="182" spans="1:34" ht="13.5" thickBot="1" x14ac:dyDescent="0.25">
      <c r="A182" s="22" t="str">
        <f t="shared" si="276"/>
        <v>Business Affairs</v>
      </c>
      <c r="B182" s="22" t="str">
        <f t="shared" si="277"/>
        <v>[BASS] Business Affairs Shared Svcs</v>
      </c>
      <c r="E182" s="33" t="s">
        <v>99</v>
      </c>
      <c r="F182" s="34">
        <v>0</v>
      </c>
      <c r="G182" s="34">
        <v>0</v>
      </c>
      <c r="H182" s="34">
        <v>1841.3699999999953</v>
      </c>
      <c r="I182" s="34">
        <v>108867.65000000001</v>
      </c>
      <c r="J182" s="34">
        <v>194405.16000000015</v>
      </c>
      <c r="L182" s="30">
        <f t="shared" si="275"/>
        <v>194405.16000000015</v>
      </c>
      <c r="M182" s="23"/>
    </row>
    <row r="183" spans="1:34" x14ac:dyDescent="0.2">
      <c r="A183" s="22" t="str">
        <f t="shared" si="276"/>
        <v>Business Affairs</v>
      </c>
      <c r="B183" s="22" t="str">
        <f t="shared" si="277"/>
        <v>[BASS] Business Affairs Shared Svcs</v>
      </c>
      <c r="E183" s="22" t="s">
        <v>100</v>
      </c>
      <c r="F183" s="29">
        <v>0</v>
      </c>
      <c r="G183" s="29">
        <v>0</v>
      </c>
      <c r="H183" s="29">
        <v>0</v>
      </c>
      <c r="I183" s="29">
        <v>1841</v>
      </c>
      <c r="J183" s="29">
        <v>110709.02</v>
      </c>
      <c r="L183" s="30">
        <f t="shared" si="275"/>
        <v>110709.02</v>
      </c>
      <c r="M183" s="23"/>
      <c r="N183" s="23" t="e">
        <f>F183/F181*100</f>
        <v>#DIV/0!</v>
      </c>
      <c r="O183" s="23">
        <f t="shared" si="347"/>
        <v>9.3656443450731199</v>
      </c>
    </row>
    <row r="184" spans="1:34" x14ac:dyDescent="0.2">
      <c r="A184" s="22" t="str">
        <f t="shared" si="276"/>
        <v>Business Affairs</v>
      </c>
      <c r="B184" s="22" t="str">
        <f t="shared" si="277"/>
        <v>[BASS] Business Affairs Shared Svcs</v>
      </c>
      <c r="E184" s="31" t="s">
        <v>101</v>
      </c>
      <c r="F184" s="32">
        <v>0</v>
      </c>
      <c r="G184" s="32">
        <v>0</v>
      </c>
      <c r="H184" s="32">
        <v>1841</v>
      </c>
      <c r="I184" s="32">
        <v>110709.02</v>
      </c>
      <c r="J184" s="32">
        <v>305114.18</v>
      </c>
      <c r="L184" s="30">
        <f t="shared" si="275"/>
        <v>305114.18</v>
      </c>
      <c r="M184" s="23"/>
      <c r="N184" s="23" t="e">
        <f>F184/F181*100</f>
        <v>#DIV/0!</v>
      </c>
      <c r="O184" s="23">
        <f t="shared" si="348"/>
        <v>25.811726041099647</v>
      </c>
      <c r="Q184" s="22">
        <v>0.9</v>
      </c>
      <c r="W184" s="42">
        <f t="shared" ref="W184" si="361">(J180-F180)/1000000</f>
        <v>1.37648101</v>
      </c>
      <c r="X184" s="42">
        <f t="shared" ref="X184" si="362">(J181-F181)/1000000</f>
        <v>1.1820758499999999</v>
      </c>
      <c r="Y184" s="42">
        <f t="shared" ref="Y184" si="363">(J183-F183)/1000000</f>
        <v>0.11070902000000001</v>
      </c>
      <c r="Z184" s="42">
        <f t="shared" ref="Z184" si="364">(J184-F184)/1000000</f>
        <v>0.30511418000000001</v>
      </c>
      <c r="AA184" s="23" t="e">
        <f t="shared" ref="AA184" si="365">(J180/F180-1)*100</f>
        <v>#DIV/0!</v>
      </c>
      <c r="AB184" s="23" t="e">
        <f t="shared" ref="AB184" si="366">(J181/F181-1)*100</f>
        <v>#DIV/0!</v>
      </c>
      <c r="AC184" s="23" t="e">
        <f t="shared" ref="AC184" si="367">(J183/F183-1)*100</f>
        <v>#DIV/0!</v>
      </c>
      <c r="AD184" s="23" t="e">
        <f t="shared" ref="AD184" si="368">(J184/F184-1)*100</f>
        <v>#DIV/0!</v>
      </c>
      <c r="AE184" s="23" t="e">
        <f t="shared" ref="AE184" si="369">F183/F181*100</f>
        <v>#DIV/0!</v>
      </c>
      <c r="AF184" s="23">
        <f t="shared" ref="AF184" si="370">J183/J181*100</f>
        <v>9.3656443450731199</v>
      </c>
      <c r="AG184" s="23" t="e">
        <f t="shared" ref="AG184" si="371">F184/F181*100</f>
        <v>#DIV/0!</v>
      </c>
      <c r="AH184" s="23">
        <f t="shared" ref="AH184" si="372">J184/J181*100</f>
        <v>25.811726041099647</v>
      </c>
    </row>
    <row r="185" spans="1:34" x14ac:dyDescent="0.2">
      <c r="A185" s="22" t="str">
        <f t="shared" si="276"/>
        <v>Business Affairs</v>
      </c>
      <c r="B185" s="22" t="str">
        <f t="shared" si="277"/>
        <v>[BDGT] Division of Budget &amp; Planning</v>
      </c>
      <c r="D185" s="22" t="s">
        <v>75</v>
      </c>
      <c r="F185" s="28"/>
      <c r="G185" s="29"/>
      <c r="H185" s="29"/>
      <c r="I185" s="29"/>
      <c r="J185" s="29"/>
      <c r="L185" s="30">
        <f t="shared" si="275"/>
        <v>0</v>
      </c>
      <c r="M185" s="23"/>
    </row>
    <row r="186" spans="1:34" x14ac:dyDescent="0.2">
      <c r="A186" s="22" t="str">
        <f t="shared" si="276"/>
        <v>Business Affairs</v>
      </c>
      <c r="B186" s="22" t="str">
        <f t="shared" si="277"/>
        <v>[BDGT] Division of Budget &amp; Planning</v>
      </c>
      <c r="E186" s="22" t="s">
        <v>0</v>
      </c>
      <c r="F186" s="29">
        <v>1594863.01</v>
      </c>
      <c r="G186" s="29">
        <v>1494429.7399999998</v>
      </c>
      <c r="H186" s="29">
        <v>1249312.07</v>
      </c>
      <c r="I186" s="29">
        <v>1324334.6400000001</v>
      </c>
      <c r="J186" s="29">
        <v>1600213</v>
      </c>
      <c r="L186" s="30">
        <f t="shared" si="275"/>
        <v>5349.9899999999907</v>
      </c>
      <c r="M186" s="23">
        <v>0.33545138149513321</v>
      </c>
    </row>
    <row r="187" spans="1:34" x14ac:dyDescent="0.2">
      <c r="A187" s="22" t="str">
        <f t="shared" si="276"/>
        <v>Business Affairs</v>
      </c>
      <c r="B187" s="22" t="str">
        <f t="shared" si="277"/>
        <v>[BDGT] Division of Budget &amp; Planning</v>
      </c>
      <c r="E187" s="31" t="s">
        <v>98</v>
      </c>
      <c r="F187" s="32">
        <v>1702435.6499999997</v>
      </c>
      <c r="G187" s="32">
        <v>1344779.7800000003</v>
      </c>
      <c r="H187" s="32">
        <v>1197878.92</v>
      </c>
      <c r="I187" s="32">
        <v>1307429.0699999998</v>
      </c>
      <c r="J187" s="32">
        <v>1675393.4299999997</v>
      </c>
      <c r="L187" s="30">
        <f t="shared" si="275"/>
        <v>-27042.219999999972</v>
      </c>
      <c r="M187" s="23">
        <v>-1.5884430051732013</v>
      </c>
    </row>
    <row r="188" spans="1:34" ht="13.5" thickBot="1" x14ac:dyDescent="0.25">
      <c r="A188" s="22" t="str">
        <f t="shared" si="276"/>
        <v>Business Affairs</v>
      </c>
      <c r="B188" s="22" t="str">
        <f t="shared" si="277"/>
        <v>[BDGT] Division of Budget &amp; Planning</v>
      </c>
      <c r="E188" s="33" t="s">
        <v>99</v>
      </c>
      <c r="F188" s="34">
        <v>-107572.63999999966</v>
      </c>
      <c r="G188" s="34">
        <v>149649.9599999995</v>
      </c>
      <c r="H188" s="34">
        <v>51433.15000000014</v>
      </c>
      <c r="I188" s="34">
        <v>16905.570000000298</v>
      </c>
      <c r="J188" s="34">
        <v>-75180.429999999702</v>
      </c>
      <c r="L188" s="30">
        <f t="shared" si="275"/>
        <v>32392.209999999963</v>
      </c>
      <c r="M188" s="23">
        <v>-30.111941103239694</v>
      </c>
    </row>
    <row r="189" spans="1:34" x14ac:dyDescent="0.2">
      <c r="A189" s="22" t="str">
        <f t="shared" si="276"/>
        <v>Business Affairs</v>
      </c>
      <c r="B189" s="22" t="str">
        <f t="shared" si="277"/>
        <v>[BDGT] Division of Budget &amp; Planning</v>
      </c>
      <c r="E189" s="22" t="s">
        <v>100</v>
      </c>
      <c r="F189" s="29">
        <v>357255.0499999997</v>
      </c>
      <c r="G189" s="29">
        <v>249682.41</v>
      </c>
      <c r="H189" s="29">
        <v>399332.37</v>
      </c>
      <c r="I189" s="29">
        <v>450765.52</v>
      </c>
      <c r="J189" s="29">
        <v>467671.09</v>
      </c>
      <c r="L189" s="30">
        <f t="shared" si="275"/>
        <v>110416.04000000033</v>
      </c>
      <c r="M189" s="23">
        <v>30.906782143457569</v>
      </c>
      <c r="N189" s="23">
        <f>F189/F187*100</f>
        <v>20.984937081175421</v>
      </c>
      <c r="O189" s="23">
        <f t="shared" ref="O189" si="373">J189/J187*100</f>
        <v>27.914105524455834</v>
      </c>
    </row>
    <row r="190" spans="1:34" x14ac:dyDescent="0.2">
      <c r="A190" s="22" t="str">
        <f t="shared" si="276"/>
        <v>Business Affairs</v>
      </c>
      <c r="B190" s="22" t="str">
        <f t="shared" si="277"/>
        <v>[BDGT] Division of Budget &amp; Planning</v>
      </c>
      <c r="E190" s="31" t="s">
        <v>101</v>
      </c>
      <c r="F190" s="32">
        <v>249682.41</v>
      </c>
      <c r="G190" s="32">
        <v>399332.37</v>
      </c>
      <c r="H190" s="32">
        <v>450765.52</v>
      </c>
      <c r="I190" s="32">
        <v>467671.09</v>
      </c>
      <c r="J190" s="32">
        <v>392490.66000000003</v>
      </c>
      <c r="L190" s="30">
        <f t="shared" si="275"/>
        <v>142808.25000000003</v>
      </c>
      <c r="M190" s="23">
        <v>57.195959459058422</v>
      </c>
      <c r="N190" s="23">
        <f>F190/F187*100</f>
        <v>14.666187823310681</v>
      </c>
      <c r="O190" s="23">
        <f t="shared" ref="O190" si="374">J190/J187*100</f>
        <v>23.426775643975166</v>
      </c>
      <c r="W190" s="42">
        <f t="shared" ref="W190" si="375">(J186-F186)/1000000</f>
        <v>5.3499899999999911E-3</v>
      </c>
      <c r="X190" s="42">
        <f t="shared" ref="X190" si="376">(J187-F187)/1000000</f>
        <v>-2.7042219999999971E-2</v>
      </c>
      <c r="Y190" s="42">
        <f t="shared" ref="Y190" si="377">(J189-F189)/1000000</f>
        <v>0.11041604000000033</v>
      </c>
      <c r="Z190" s="42">
        <f t="shared" ref="Z190" si="378">(J190-F190)/1000000</f>
        <v>0.14280825000000003</v>
      </c>
      <c r="AA190" s="23">
        <f t="shared" ref="AA190" si="379">(J186/F186-1)*100</f>
        <v>0.33545138149513321</v>
      </c>
      <c r="AB190" s="23">
        <f t="shared" ref="AB190" si="380">(J187/F187-1)*100</f>
        <v>-1.5884430051732013</v>
      </c>
      <c r="AC190" s="23">
        <f t="shared" ref="AC190" si="381">(J189/F189-1)*100</f>
        <v>30.906782143457569</v>
      </c>
      <c r="AD190" s="23">
        <f t="shared" ref="AD190" si="382">(J190/F190-1)*100</f>
        <v>57.195959459058422</v>
      </c>
      <c r="AE190" s="23">
        <f t="shared" ref="AE190" si="383">F189/F187*100</f>
        <v>20.984937081175421</v>
      </c>
      <c r="AF190" s="23">
        <f t="shared" ref="AF190" si="384">J189/J187*100</f>
        <v>27.914105524455834</v>
      </c>
      <c r="AG190" s="23">
        <f t="shared" ref="AG190" si="385">F190/F187*100</f>
        <v>14.666187823310681</v>
      </c>
      <c r="AH190" s="23">
        <f t="shared" ref="AH190" si="386">J190/J187*100</f>
        <v>23.426775643975166</v>
      </c>
    </row>
    <row r="191" spans="1:34" x14ac:dyDescent="0.2">
      <c r="A191" s="22" t="str">
        <f t="shared" si="276"/>
        <v>Business Affairs</v>
      </c>
      <c r="B191" s="22" t="str">
        <f t="shared" si="277"/>
        <v>[BUDV] Business Affairs Division</v>
      </c>
      <c r="D191" s="22" t="s">
        <v>61</v>
      </c>
      <c r="F191" s="28"/>
      <c r="G191" s="29"/>
      <c r="H191" s="29"/>
      <c r="I191" s="29"/>
      <c r="J191" s="29"/>
      <c r="L191" s="30">
        <f t="shared" si="275"/>
        <v>0</v>
      </c>
      <c r="M191" s="23"/>
    </row>
    <row r="192" spans="1:34" x14ac:dyDescent="0.2">
      <c r="A192" s="22" t="str">
        <f t="shared" si="276"/>
        <v>Business Affairs</v>
      </c>
      <c r="B192" s="22" t="str">
        <f t="shared" si="277"/>
        <v>[BUDV] Business Affairs Division</v>
      </c>
      <c r="E192" s="22" t="s">
        <v>0</v>
      </c>
      <c r="F192" s="29">
        <v>2168869.0000000019</v>
      </c>
      <c r="G192" s="29">
        <v>1832603.7000000004</v>
      </c>
      <c r="H192" s="29">
        <v>2490430.1499999994</v>
      </c>
      <c r="I192" s="29">
        <v>-8128821.3000000017</v>
      </c>
      <c r="J192" s="29">
        <v>-1304871.1399999999</v>
      </c>
      <c r="L192" s="30">
        <f t="shared" si="275"/>
        <v>-3473740.1400000015</v>
      </c>
      <c r="M192" s="23">
        <v>-160.16366779183062</v>
      </c>
    </row>
    <row r="193" spans="1:34" x14ac:dyDescent="0.2">
      <c r="A193" s="22" t="str">
        <f t="shared" si="276"/>
        <v>Business Affairs</v>
      </c>
      <c r="B193" s="22" t="str">
        <f t="shared" si="277"/>
        <v>[BUDV] Business Affairs Division</v>
      </c>
      <c r="E193" s="31" t="s">
        <v>98</v>
      </c>
      <c r="F193" s="32">
        <v>1547841.6299999997</v>
      </c>
      <c r="G193" s="32">
        <v>1971695.209999999</v>
      </c>
      <c r="H193" s="32">
        <v>1685190.4599999997</v>
      </c>
      <c r="I193" s="32">
        <v>1866968.9000000001</v>
      </c>
      <c r="J193" s="32">
        <v>2064949.35</v>
      </c>
      <c r="L193" s="30">
        <f t="shared" si="275"/>
        <v>517107.72000000044</v>
      </c>
      <c r="M193" s="23">
        <v>33.408309350098087</v>
      </c>
    </row>
    <row r="194" spans="1:34" ht="13.5" thickBot="1" x14ac:dyDescent="0.25">
      <c r="A194" s="22" t="str">
        <f t="shared" si="276"/>
        <v>Business Affairs</v>
      </c>
      <c r="B194" s="22" t="str">
        <f t="shared" si="277"/>
        <v>[BUDV] Business Affairs Division</v>
      </c>
      <c r="E194" s="33" t="s">
        <v>99</v>
      </c>
      <c r="F194" s="34">
        <v>621027.37000000221</v>
      </c>
      <c r="G194" s="34">
        <v>-139091.50999999861</v>
      </c>
      <c r="H194" s="34">
        <v>805239.68999999971</v>
      </c>
      <c r="I194" s="34">
        <v>-9995790.2000000011</v>
      </c>
      <c r="J194" s="34">
        <v>-3369820.49</v>
      </c>
      <c r="L194" s="30">
        <f t="shared" si="275"/>
        <v>-3990847.8600000022</v>
      </c>
      <c r="M194" s="23">
        <v>-642.62028580157232</v>
      </c>
    </row>
    <row r="195" spans="1:34" x14ac:dyDescent="0.2">
      <c r="A195" s="22" t="str">
        <f t="shared" si="276"/>
        <v>Business Affairs</v>
      </c>
      <c r="B195" s="22" t="str">
        <f t="shared" si="277"/>
        <v>[BUDV] Business Affairs Division</v>
      </c>
      <c r="E195" s="22" t="s">
        <v>100</v>
      </c>
      <c r="F195" s="29">
        <v>21654352.090000004</v>
      </c>
      <c r="G195" s="29">
        <v>22275379.460000005</v>
      </c>
      <c r="H195" s="29">
        <v>22136287.510000005</v>
      </c>
      <c r="I195" s="29">
        <v>22941526.980000004</v>
      </c>
      <c r="J195" s="29">
        <v>12945736.91</v>
      </c>
      <c r="L195" s="30">
        <f t="shared" si="275"/>
        <v>-8708615.1800000034</v>
      </c>
      <c r="M195" s="23">
        <v>-40.216466157958372</v>
      </c>
      <c r="N195" s="23">
        <f>F195/F193*100</f>
        <v>1399.003080825524</v>
      </c>
      <c r="O195" s="23">
        <f t="shared" ref="O195:O237" si="387">J195/J193*100</f>
        <v>626.92757621391536</v>
      </c>
    </row>
    <row r="196" spans="1:34" x14ac:dyDescent="0.2">
      <c r="A196" s="22" t="str">
        <f t="shared" si="276"/>
        <v>Business Affairs</v>
      </c>
      <c r="B196" s="22" t="str">
        <f t="shared" si="277"/>
        <v>[BUDV] Business Affairs Division</v>
      </c>
      <c r="E196" s="31" t="s">
        <v>101</v>
      </c>
      <c r="F196" s="32">
        <v>22275379.460000005</v>
      </c>
      <c r="G196" s="32">
        <v>22136287.510000005</v>
      </c>
      <c r="H196" s="32">
        <v>22941526.980000004</v>
      </c>
      <c r="I196" s="32">
        <v>12945736.91</v>
      </c>
      <c r="J196" s="32">
        <v>9575916.4199999999</v>
      </c>
      <c r="L196" s="30">
        <f t="shared" si="275"/>
        <v>-12699463.040000005</v>
      </c>
      <c r="M196" s="23">
        <v>-57.01120855339181</v>
      </c>
      <c r="N196" s="23">
        <f>F196/F193*100</f>
        <v>1439.1252327281061</v>
      </c>
      <c r="O196" s="23">
        <f t="shared" ref="O196:O238" si="388">J196/J193*100</f>
        <v>463.73614054988803</v>
      </c>
      <c r="Q196" s="22">
        <v>116.8</v>
      </c>
      <c r="W196" s="42">
        <f t="shared" ref="W196" si="389">(J192-F192)/1000000</f>
        <v>-3.4737401400000016</v>
      </c>
      <c r="X196" s="42">
        <f t="shared" ref="X196" si="390">(J193-F193)/1000000</f>
        <v>0.51710772000000049</v>
      </c>
      <c r="Y196" s="42">
        <f t="shared" ref="Y196" si="391">(J195-F195)/1000000</f>
        <v>-8.7086151800000042</v>
      </c>
      <c r="Z196" s="42">
        <f t="shared" ref="Z196" si="392">(J196-F196)/1000000</f>
        <v>-12.699463040000005</v>
      </c>
      <c r="AA196" s="23">
        <f t="shared" ref="AA196" si="393">(J192/F192-1)*100</f>
        <v>-160.16366779183062</v>
      </c>
      <c r="AB196" s="23">
        <f t="shared" ref="AB196" si="394">(J193/F193-1)*100</f>
        <v>33.408309350098087</v>
      </c>
      <c r="AC196" s="23">
        <f t="shared" ref="AC196" si="395">(J195/F195-1)*100</f>
        <v>-40.216466157958372</v>
      </c>
      <c r="AD196" s="23">
        <f t="shared" ref="AD196" si="396">(J196/F196-1)*100</f>
        <v>-57.01120855339181</v>
      </c>
      <c r="AE196" s="23">
        <f t="shared" ref="AE196" si="397">F195/F193*100</f>
        <v>1399.003080825524</v>
      </c>
      <c r="AF196" s="23">
        <f t="shared" ref="AF196" si="398">J195/J193*100</f>
        <v>626.92757621391536</v>
      </c>
      <c r="AG196" s="23">
        <f t="shared" ref="AG196" si="399">F196/F193*100</f>
        <v>1439.1252327281061</v>
      </c>
      <c r="AH196" s="23">
        <f t="shared" ref="AH196" si="400">J196/J193*100</f>
        <v>463.73614054988803</v>
      </c>
    </row>
    <row r="197" spans="1:34" x14ac:dyDescent="0.2">
      <c r="A197" s="22" t="str">
        <f t="shared" si="276"/>
        <v>Business Affairs</v>
      </c>
      <c r="B197" s="22" t="str">
        <f t="shared" si="277"/>
        <v>[FCMG] Facilities Management</v>
      </c>
      <c r="D197" s="22" t="s">
        <v>50</v>
      </c>
      <c r="F197" s="28"/>
      <c r="G197" s="29"/>
      <c r="H197" s="29"/>
      <c r="I197" s="29"/>
      <c r="J197" s="29"/>
      <c r="L197" s="30">
        <f t="shared" si="275"/>
        <v>0</v>
      </c>
      <c r="M197" s="23"/>
    </row>
    <row r="198" spans="1:34" x14ac:dyDescent="0.2">
      <c r="A198" s="22" t="str">
        <f t="shared" si="276"/>
        <v>Business Affairs</v>
      </c>
      <c r="B198" s="22" t="str">
        <f t="shared" si="277"/>
        <v>[FCMG] Facilities Management</v>
      </c>
      <c r="E198" s="22" t="s">
        <v>0</v>
      </c>
      <c r="F198" s="29">
        <v>93371272.079999998</v>
      </c>
      <c r="G198" s="29">
        <v>86749436.25999999</v>
      </c>
      <c r="H198" s="29">
        <v>89901636.719999984</v>
      </c>
      <c r="I198" s="29">
        <v>92502232.659999982</v>
      </c>
      <c r="J198" s="29">
        <v>91898028.049999997</v>
      </c>
      <c r="L198" s="30">
        <f t="shared" si="275"/>
        <v>-1473244.0300000012</v>
      </c>
      <c r="M198" s="23">
        <v>-1.5778343779420001</v>
      </c>
    </row>
    <row r="199" spans="1:34" x14ac:dyDescent="0.2">
      <c r="A199" s="22" t="str">
        <f t="shared" si="276"/>
        <v>Business Affairs</v>
      </c>
      <c r="B199" s="22" t="str">
        <f t="shared" si="277"/>
        <v>[FCMG] Facilities Management</v>
      </c>
      <c r="E199" s="31" t="s">
        <v>98</v>
      </c>
      <c r="F199" s="32">
        <v>87777693.870000005</v>
      </c>
      <c r="G199" s="32">
        <v>85556786.580000013</v>
      </c>
      <c r="H199" s="32">
        <v>81404731.670000002</v>
      </c>
      <c r="I199" s="32">
        <v>97883512.36999996</v>
      </c>
      <c r="J199" s="32">
        <v>97139601.729999989</v>
      </c>
      <c r="L199" s="30">
        <f t="shared" si="275"/>
        <v>9361907.8599999845</v>
      </c>
      <c r="M199" s="23">
        <v>10.665474845881807</v>
      </c>
    </row>
    <row r="200" spans="1:34" ht="13.5" thickBot="1" x14ac:dyDescent="0.25">
      <c r="A200" s="22" t="str">
        <f t="shared" si="276"/>
        <v>Business Affairs</v>
      </c>
      <c r="B200" s="22" t="str">
        <f t="shared" si="277"/>
        <v>[FCMG] Facilities Management</v>
      </c>
      <c r="E200" s="33" t="s">
        <v>99</v>
      </c>
      <c r="F200" s="34">
        <v>5593578.2099999934</v>
      </c>
      <c r="G200" s="34">
        <v>1192649.6799999774</v>
      </c>
      <c r="H200" s="34">
        <v>8496905.0499999821</v>
      </c>
      <c r="I200" s="34">
        <v>-5381279.7099999785</v>
      </c>
      <c r="J200" s="34">
        <v>-5241573.6799999923</v>
      </c>
      <c r="L200" s="30">
        <f t="shared" si="275"/>
        <v>-10835151.889999986</v>
      </c>
      <c r="M200" s="23">
        <v>-193.70698832152377</v>
      </c>
    </row>
    <row r="201" spans="1:34" x14ac:dyDescent="0.2">
      <c r="A201" s="22" t="str">
        <f t="shared" si="276"/>
        <v>Business Affairs</v>
      </c>
      <c r="B201" s="22" t="str">
        <f t="shared" si="277"/>
        <v>[FCMG] Facilities Management</v>
      </c>
      <c r="E201" s="22" t="s">
        <v>100</v>
      </c>
      <c r="F201" s="29">
        <v>10025892.610000009</v>
      </c>
      <c r="G201" s="29">
        <v>15619470.820000002</v>
      </c>
      <c r="H201" s="29">
        <v>16812120.489999995</v>
      </c>
      <c r="I201" s="29">
        <v>25309025.199999992</v>
      </c>
      <c r="J201" s="29">
        <v>19927745.669999998</v>
      </c>
      <c r="L201" s="30">
        <f t="shared" ref="L201:L264" si="401">J201-F201</f>
        <v>9901853.0599999893</v>
      </c>
      <c r="M201" s="23">
        <v>98.762807913219604</v>
      </c>
      <c r="N201" s="23">
        <f>F201/F199*100</f>
        <v>11.421913891755343</v>
      </c>
      <c r="O201" s="23">
        <f t="shared" si="387"/>
        <v>20.5145433119947</v>
      </c>
    </row>
    <row r="202" spans="1:34" x14ac:dyDescent="0.2">
      <c r="A202" s="22" t="str">
        <f t="shared" si="276"/>
        <v>Business Affairs</v>
      </c>
      <c r="B202" s="22" t="str">
        <f t="shared" si="277"/>
        <v>[FCMG] Facilities Management</v>
      </c>
      <c r="E202" s="31" t="s">
        <v>101</v>
      </c>
      <c r="F202" s="32">
        <v>15619470.820000002</v>
      </c>
      <c r="G202" s="32">
        <v>16812120.489999995</v>
      </c>
      <c r="H202" s="32">
        <v>25309025.199999992</v>
      </c>
      <c r="I202" s="32">
        <v>19927745.669999998</v>
      </c>
      <c r="J202" s="32">
        <v>14686171.630000005</v>
      </c>
      <c r="L202" s="30">
        <f t="shared" si="401"/>
        <v>-933299.18999999762</v>
      </c>
      <c r="M202" s="23">
        <v>-5.9752292555580784</v>
      </c>
      <c r="N202" s="23">
        <f>F202/F199*100</f>
        <v>17.794350855392324</v>
      </c>
      <c r="O202" s="23">
        <f t="shared" si="388"/>
        <v>15.118624503753159</v>
      </c>
      <c r="Q202" s="22">
        <v>27.7</v>
      </c>
      <c r="W202" s="42">
        <f t="shared" ref="W202" si="402">(J198-F198)/1000000</f>
        <v>-1.4732440300000011</v>
      </c>
      <c r="X202" s="42">
        <f t="shared" ref="X202" si="403">(J199-F199)/1000000</f>
        <v>9.3619078599999845</v>
      </c>
      <c r="Y202" s="42">
        <f t="shared" ref="Y202" si="404">(J201-F201)/1000000</f>
        <v>9.9018530599999899</v>
      </c>
      <c r="Z202" s="42">
        <f t="shared" ref="Z202" si="405">(J202-F202)/1000000</f>
        <v>-0.93329918999999761</v>
      </c>
      <c r="AA202" s="23">
        <f t="shared" ref="AA202" si="406">(J198/F198-1)*100</f>
        <v>-1.5778343779420001</v>
      </c>
      <c r="AB202" s="23">
        <f t="shared" ref="AB202" si="407">(J199/F199-1)*100</f>
        <v>10.665474845881807</v>
      </c>
      <c r="AC202" s="23">
        <f t="shared" ref="AC202" si="408">(J201/F201-1)*100</f>
        <v>98.762807913219604</v>
      </c>
      <c r="AD202" s="23">
        <f t="shared" ref="AD202" si="409">(J202/F202-1)*100</f>
        <v>-5.9752292555580784</v>
      </c>
      <c r="AE202" s="23">
        <f t="shared" ref="AE202" si="410">F201/F199*100</f>
        <v>11.421913891755343</v>
      </c>
      <c r="AF202" s="23">
        <f t="shared" ref="AF202" si="411">J201/J199*100</f>
        <v>20.5145433119947</v>
      </c>
      <c r="AG202" s="23">
        <f t="shared" ref="AG202" si="412">F202/F199*100</f>
        <v>17.794350855392324</v>
      </c>
      <c r="AH202" s="23">
        <f t="shared" ref="AH202" si="413">J202/J199*100</f>
        <v>15.118624503753159</v>
      </c>
    </row>
    <row r="203" spans="1:34" x14ac:dyDescent="0.2">
      <c r="A203" s="22" t="str">
        <f t="shared" si="276"/>
        <v>Business Affairs</v>
      </c>
      <c r="B203" s="22" t="str">
        <f t="shared" si="277"/>
        <v>[FNSV] Financial Services</v>
      </c>
      <c r="D203" s="22" t="s">
        <v>67</v>
      </c>
      <c r="F203" s="28"/>
      <c r="G203" s="29"/>
      <c r="H203" s="29"/>
      <c r="I203" s="29"/>
      <c r="J203" s="29"/>
      <c r="L203" s="30">
        <f t="shared" si="401"/>
        <v>0</v>
      </c>
      <c r="M203" s="23"/>
    </row>
    <row r="204" spans="1:34" x14ac:dyDescent="0.2">
      <c r="A204" s="22" t="str">
        <f t="shared" ref="A204:A267" si="414">IF(C204="",A203,C204)</f>
        <v>Business Affairs</v>
      </c>
      <c r="B204" s="22" t="str">
        <f t="shared" ref="B204:B267" si="415">IF(D204="",B203,D204)</f>
        <v>[FNSV] Financial Services</v>
      </c>
      <c r="E204" s="22" t="s">
        <v>0</v>
      </c>
      <c r="F204" s="29">
        <v>15760126.990000002</v>
      </c>
      <c r="G204" s="29">
        <v>15240415.26</v>
      </c>
      <c r="H204" s="29">
        <v>13933807.479999999</v>
      </c>
      <c r="I204" s="29">
        <v>14087781.279999999</v>
      </c>
      <c r="J204" s="29">
        <v>12866355.57</v>
      </c>
      <c r="L204" s="30">
        <f t="shared" si="401"/>
        <v>-2893771.4200000018</v>
      </c>
      <c r="M204" s="23">
        <v>-18.361345830754637</v>
      </c>
    </row>
    <row r="205" spans="1:34" x14ac:dyDescent="0.2">
      <c r="A205" s="22" t="str">
        <f t="shared" si="414"/>
        <v>Business Affairs</v>
      </c>
      <c r="B205" s="22" t="str">
        <f t="shared" si="415"/>
        <v>[FNSV] Financial Services</v>
      </c>
      <c r="E205" s="31" t="s">
        <v>98</v>
      </c>
      <c r="F205" s="32">
        <v>17645277.25999999</v>
      </c>
      <c r="G205" s="32">
        <v>14519628.369999994</v>
      </c>
      <c r="H205" s="32">
        <v>13849706.84</v>
      </c>
      <c r="I205" s="32">
        <v>13057252.120000008</v>
      </c>
      <c r="J205" s="32">
        <v>12173094.220000003</v>
      </c>
      <c r="L205" s="30">
        <f t="shared" si="401"/>
        <v>-5472183.0399999879</v>
      </c>
      <c r="M205" s="23">
        <v>-31.012168068363867</v>
      </c>
    </row>
    <row r="206" spans="1:34" ht="13.5" thickBot="1" x14ac:dyDescent="0.25">
      <c r="A206" s="22" t="str">
        <f t="shared" si="414"/>
        <v>Business Affairs</v>
      </c>
      <c r="B206" s="22" t="str">
        <f t="shared" si="415"/>
        <v>[FNSV] Financial Services</v>
      </c>
      <c r="E206" s="33" t="s">
        <v>99</v>
      </c>
      <c r="F206" s="34">
        <v>-1885150.2699999884</v>
      </c>
      <c r="G206" s="34">
        <v>720786.89000000618</v>
      </c>
      <c r="H206" s="34">
        <v>84100.639999998733</v>
      </c>
      <c r="I206" s="34">
        <v>1030529.1599999908</v>
      </c>
      <c r="J206" s="34">
        <v>693261.34999999776</v>
      </c>
      <c r="L206" s="30">
        <f t="shared" si="401"/>
        <v>2578411.6199999861</v>
      </c>
      <c r="M206" s="23">
        <v>-136.77485880210506</v>
      </c>
    </row>
    <row r="207" spans="1:34" x14ac:dyDescent="0.2">
      <c r="A207" s="22" t="str">
        <f t="shared" si="414"/>
        <v>Business Affairs</v>
      </c>
      <c r="B207" s="22" t="str">
        <f t="shared" si="415"/>
        <v>[FNSV] Financial Services</v>
      </c>
      <c r="E207" s="22" t="s">
        <v>100</v>
      </c>
      <c r="F207" s="29">
        <v>5927758.2899999879</v>
      </c>
      <c r="G207" s="29">
        <v>4042608.0199999991</v>
      </c>
      <c r="H207" s="29">
        <v>4763394.91</v>
      </c>
      <c r="I207" s="29">
        <v>4847495.5499999989</v>
      </c>
      <c r="J207" s="29">
        <v>5878024.71</v>
      </c>
      <c r="L207" s="30">
        <f t="shared" si="401"/>
        <v>-49733.579999987967</v>
      </c>
      <c r="M207" s="23">
        <v>-0.83899473573151306</v>
      </c>
      <c r="N207" s="23">
        <f>F207/F205*100</f>
        <v>33.59402180342952</v>
      </c>
      <c r="O207" s="23">
        <f t="shared" si="387"/>
        <v>48.287022212828958</v>
      </c>
    </row>
    <row r="208" spans="1:34" x14ac:dyDescent="0.2">
      <c r="A208" s="22" t="str">
        <f t="shared" si="414"/>
        <v>Business Affairs</v>
      </c>
      <c r="B208" s="22" t="str">
        <f t="shared" si="415"/>
        <v>[FNSV] Financial Services</v>
      </c>
      <c r="E208" s="31" t="s">
        <v>101</v>
      </c>
      <c r="F208" s="32">
        <v>4042608.0199999991</v>
      </c>
      <c r="G208" s="32">
        <v>4763394.91</v>
      </c>
      <c r="H208" s="32">
        <v>4847495.5499999989</v>
      </c>
      <c r="I208" s="32">
        <v>5878024.71</v>
      </c>
      <c r="J208" s="32">
        <v>6571286.0600000005</v>
      </c>
      <c r="L208" s="30">
        <f t="shared" si="401"/>
        <v>2528678.0400000014</v>
      </c>
      <c r="M208" s="23">
        <v>62.550661045787017</v>
      </c>
      <c r="N208" s="23">
        <f>F208/F205*100</f>
        <v>22.910425041402842</v>
      </c>
      <c r="O208" s="23">
        <f t="shared" si="388"/>
        <v>53.982052066955902</v>
      </c>
      <c r="Q208" s="22">
        <v>12.9</v>
      </c>
      <c r="W208" s="42">
        <f t="shared" ref="W208" si="416">(J204-F204)/1000000</f>
        <v>-2.893771420000002</v>
      </c>
      <c r="X208" s="42">
        <f t="shared" ref="X208" si="417">(J205-F205)/1000000</f>
        <v>-5.4721830399999876</v>
      </c>
      <c r="Y208" s="42">
        <f t="shared" ref="Y208" si="418">(J207-F207)/1000000</f>
        <v>-4.9733579999987967E-2</v>
      </c>
      <c r="Z208" s="42">
        <f t="shared" ref="Z208" si="419">(J208-F208)/1000000</f>
        <v>2.5286780400000013</v>
      </c>
      <c r="AA208" s="23">
        <f t="shared" ref="AA208" si="420">(J204/F204-1)*100</f>
        <v>-18.361345830754637</v>
      </c>
      <c r="AB208" s="23">
        <f t="shared" ref="AB208" si="421">(J205/F205-1)*100</f>
        <v>-31.012168068363867</v>
      </c>
      <c r="AC208" s="23">
        <f t="shared" ref="AC208" si="422">(J207/F207-1)*100</f>
        <v>-0.83899473573151306</v>
      </c>
      <c r="AD208" s="23">
        <f t="shared" ref="AD208" si="423">(J208/F208-1)*100</f>
        <v>62.550661045787017</v>
      </c>
      <c r="AE208" s="23">
        <f t="shared" ref="AE208" si="424">F207/F205*100</f>
        <v>33.59402180342952</v>
      </c>
      <c r="AF208" s="23">
        <f t="shared" ref="AF208" si="425">J207/J205*100</f>
        <v>48.287022212828958</v>
      </c>
      <c r="AG208" s="23">
        <f t="shared" ref="AG208" si="426">F208/F205*100</f>
        <v>22.910425041402842</v>
      </c>
      <c r="AH208" s="23">
        <f t="shared" ref="AH208" si="427">J208/J205*100</f>
        <v>53.982052066955902</v>
      </c>
    </row>
    <row r="209" spans="1:34" x14ac:dyDescent="0.2">
      <c r="A209" s="22" t="str">
        <f t="shared" si="414"/>
        <v>Business Affairs</v>
      </c>
      <c r="B209" s="22" t="str">
        <f t="shared" si="415"/>
        <v>[FSSD] Finance Strategy &amp; Solutions</v>
      </c>
      <c r="D209" s="22" t="s">
        <v>69</v>
      </c>
      <c r="F209" s="28"/>
      <c r="G209" s="29"/>
      <c r="H209" s="29"/>
      <c r="I209" s="29"/>
      <c r="J209" s="29"/>
      <c r="L209" s="30">
        <f t="shared" si="401"/>
        <v>0</v>
      </c>
      <c r="M209" s="23"/>
    </row>
    <row r="210" spans="1:34" x14ac:dyDescent="0.2">
      <c r="A210" s="22" t="str">
        <f t="shared" si="414"/>
        <v>Business Affairs</v>
      </c>
      <c r="B210" s="22" t="str">
        <f t="shared" si="415"/>
        <v>[FSSD] Finance Strategy &amp; Solutions</v>
      </c>
      <c r="E210" s="22" t="s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1253946.99</v>
      </c>
      <c r="L210" s="30">
        <f t="shared" si="401"/>
        <v>1253946.99</v>
      </c>
      <c r="M210" s="23"/>
    </row>
    <row r="211" spans="1:34" x14ac:dyDescent="0.2">
      <c r="A211" s="22" t="str">
        <f t="shared" si="414"/>
        <v>Business Affairs</v>
      </c>
      <c r="B211" s="22" t="str">
        <f t="shared" si="415"/>
        <v>[FSSD] Finance Strategy &amp; Solutions</v>
      </c>
      <c r="E211" s="31" t="s">
        <v>98</v>
      </c>
      <c r="F211" s="32">
        <v>0</v>
      </c>
      <c r="G211" s="32">
        <v>0</v>
      </c>
      <c r="H211" s="32">
        <v>0</v>
      </c>
      <c r="I211" s="32">
        <v>0</v>
      </c>
      <c r="J211" s="32">
        <v>749289.47000000009</v>
      </c>
      <c r="L211" s="30">
        <f t="shared" si="401"/>
        <v>749289.47000000009</v>
      </c>
      <c r="M211" s="23"/>
    </row>
    <row r="212" spans="1:34" ht="13.5" thickBot="1" x14ac:dyDescent="0.25">
      <c r="A212" s="22" t="str">
        <f t="shared" si="414"/>
        <v>Business Affairs</v>
      </c>
      <c r="B212" s="22" t="str">
        <f t="shared" si="415"/>
        <v>[FSSD] Finance Strategy &amp; Solutions</v>
      </c>
      <c r="E212" s="33" t="s">
        <v>99</v>
      </c>
      <c r="F212" s="34">
        <v>0</v>
      </c>
      <c r="G212" s="34">
        <v>0</v>
      </c>
      <c r="H212" s="34">
        <v>0</v>
      </c>
      <c r="I212" s="34">
        <v>0</v>
      </c>
      <c r="J212" s="34">
        <v>504657.5199999999</v>
      </c>
      <c r="L212" s="30">
        <f t="shared" si="401"/>
        <v>504657.5199999999</v>
      </c>
      <c r="M212" s="23"/>
    </row>
    <row r="213" spans="1:34" x14ac:dyDescent="0.2">
      <c r="A213" s="22" t="str">
        <f t="shared" si="414"/>
        <v>Business Affairs</v>
      </c>
      <c r="B213" s="22" t="str">
        <f t="shared" si="415"/>
        <v>[FSSD] Finance Strategy &amp; Solutions</v>
      </c>
      <c r="E213" s="22" t="s">
        <v>100</v>
      </c>
      <c r="F213" s="29">
        <v>0</v>
      </c>
      <c r="G213" s="29">
        <v>0</v>
      </c>
      <c r="H213" s="29">
        <v>0</v>
      </c>
      <c r="I213" s="29">
        <v>0</v>
      </c>
      <c r="J213" s="29">
        <v>0</v>
      </c>
      <c r="L213" s="30">
        <f t="shared" si="401"/>
        <v>0</v>
      </c>
      <c r="M213" s="23"/>
      <c r="N213" s="23" t="e">
        <f>F213/F211*100</f>
        <v>#DIV/0!</v>
      </c>
      <c r="O213" s="23">
        <f t="shared" si="387"/>
        <v>0</v>
      </c>
    </row>
    <row r="214" spans="1:34" x14ac:dyDescent="0.2">
      <c r="A214" s="22" t="str">
        <f t="shared" si="414"/>
        <v>Business Affairs</v>
      </c>
      <c r="B214" s="22" t="str">
        <f t="shared" si="415"/>
        <v>[FSSD] Finance Strategy &amp; Solutions</v>
      </c>
      <c r="E214" s="31" t="s">
        <v>101</v>
      </c>
      <c r="F214" s="32">
        <v>0</v>
      </c>
      <c r="G214" s="32">
        <v>0</v>
      </c>
      <c r="H214" s="32">
        <v>0</v>
      </c>
      <c r="I214" s="32">
        <v>0</v>
      </c>
      <c r="J214" s="32">
        <v>504657.52</v>
      </c>
      <c r="L214" s="30">
        <f t="shared" si="401"/>
        <v>504657.52</v>
      </c>
      <c r="M214" s="23"/>
      <c r="N214" s="23" t="e">
        <f>F214/F211*100</f>
        <v>#DIV/0!</v>
      </c>
      <c r="O214" s="23">
        <f t="shared" si="388"/>
        <v>67.35147632596518</v>
      </c>
      <c r="W214" s="42">
        <f t="shared" ref="W214" si="428">(J210-F210)/1000000</f>
        <v>1.25394699</v>
      </c>
      <c r="X214" s="42">
        <f t="shared" ref="X214" si="429">(J211-F211)/1000000</f>
        <v>0.74928947000000012</v>
      </c>
      <c r="Y214" s="42">
        <f t="shared" ref="Y214" si="430">(J213-F213)/1000000</f>
        <v>0</v>
      </c>
      <c r="Z214" s="42">
        <f t="shared" ref="Z214" si="431">(J214-F214)/1000000</f>
        <v>0.50465751999999997</v>
      </c>
      <c r="AA214" s="23" t="e">
        <f t="shared" ref="AA214" si="432">(J210/F210-1)*100</f>
        <v>#DIV/0!</v>
      </c>
      <c r="AB214" s="23" t="e">
        <f t="shared" ref="AB214" si="433">(J211/F211-1)*100</f>
        <v>#DIV/0!</v>
      </c>
      <c r="AC214" s="23" t="e">
        <f t="shared" ref="AC214" si="434">(J213/F213-1)*100</f>
        <v>#DIV/0!</v>
      </c>
      <c r="AD214" s="23" t="e">
        <f t="shared" ref="AD214" si="435">(J214/F214-1)*100</f>
        <v>#DIV/0!</v>
      </c>
      <c r="AE214" s="23" t="e">
        <f t="shared" ref="AE214" si="436">F213/F211*100</f>
        <v>#DIV/0!</v>
      </c>
      <c r="AF214" s="23">
        <f t="shared" ref="AF214" si="437">J213/J211*100</f>
        <v>0</v>
      </c>
      <c r="AG214" s="23" t="e">
        <f t="shared" ref="AG214" si="438">F214/F211*100</f>
        <v>#DIV/0!</v>
      </c>
      <c r="AH214" s="23">
        <f t="shared" ref="AH214" si="439">J214/J211*100</f>
        <v>67.35147632596518</v>
      </c>
    </row>
    <row r="215" spans="1:34" x14ac:dyDescent="0.2">
      <c r="A215" s="22" t="str">
        <f t="shared" si="414"/>
        <v>Business Affairs</v>
      </c>
      <c r="B215" s="22" t="str">
        <f t="shared" si="415"/>
        <v>[INAD] Internal Audit</v>
      </c>
      <c r="D215" s="22" t="s">
        <v>70</v>
      </c>
      <c r="F215" s="28"/>
      <c r="G215" s="29"/>
      <c r="H215" s="29"/>
      <c r="I215" s="29"/>
      <c r="J215" s="29"/>
      <c r="L215" s="30">
        <f t="shared" si="401"/>
        <v>0</v>
      </c>
      <c r="M215" s="23"/>
    </row>
    <row r="216" spans="1:34" x14ac:dyDescent="0.2">
      <c r="A216" s="22" t="str">
        <f t="shared" si="414"/>
        <v>Business Affairs</v>
      </c>
      <c r="B216" s="22" t="str">
        <f t="shared" si="415"/>
        <v>[INAD] Internal Audit</v>
      </c>
      <c r="E216" s="22" t="s">
        <v>0</v>
      </c>
      <c r="F216" s="29">
        <v>636693.59</v>
      </c>
      <c r="G216" s="29">
        <v>546532.02</v>
      </c>
      <c r="H216" s="29">
        <v>616240.77</v>
      </c>
      <c r="I216" s="29">
        <v>740898.95</v>
      </c>
      <c r="J216" s="29">
        <v>729672.53</v>
      </c>
      <c r="L216" s="30">
        <f t="shared" si="401"/>
        <v>92978.940000000061</v>
      </c>
      <c r="M216" s="23">
        <v>14.603404441373446</v>
      </c>
    </row>
    <row r="217" spans="1:34" x14ac:dyDescent="0.2">
      <c r="A217" s="22" t="str">
        <f t="shared" si="414"/>
        <v>Business Affairs</v>
      </c>
      <c r="B217" s="22" t="str">
        <f t="shared" si="415"/>
        <v>[INAD] Internal Audit</v>
      </c>
      <c r="E217" s="31" t="s">
        <v>98</v>
      </c>
      <c r="F217" s="32">
        <v>606655.93999999994</v>
      </c>
      <c r="G217" s="32">
        <v>667523.33999999973</v>
      </c>
      <c r="H217" s="32">
        <v>642732.41</v>
      </c>
      <c r="I217" s="32">
        <v>697165.39</v>
      </c>
      <c r="J217" s="32">
        <v>681169.7699999999</v>
      </c>
      <c r="L217" s="30">
        <f t="shared" si="401"/>
        <v>74513.829999999958</v>
      </c>
      <c r="M217" s="23">
        <v>12.28271662517637</v>
      </c>
    </row>
    <row r="218" spans="1:34" ht="13.5" thickBot="1" x14ac:dyDescent="0.25">
      <c r="A218" s="22" t="str">
        <f t="shared" si="414"/>
        <v>Business Affairs</v>
      </c>
      <c r="B218" s="22" t="str">
        <f t="shared" si="415"/>
        <v>[INAD] Internal Audit</v>
      </c>
      <c r="E218" s="33" t="s">
        <v>99</v>
      </c>
      <c r="F218" s="34">
        <v>30037.650000000023</v>
      </c>
      <c r="G218" s="34">
        <v>-120991.31999999972</v>
      </c>
      <c r="H218" s="34">
        <v>-26491.640000000014</v>
      </c>
      <c r="I218" s="34">
        <v>43733.559999999939</v>
      </c>
      <c r="J218" s="34">
        <v>48502.760000000126</v>
      </c>
      <c r="L218" s="30">
        <f t="shared" si="401"/>
        <v>18465.110000000102</v>
      </c>
      <c r="M218" s="23">
        <v>61.473217778355128</v>
      </c>
    </row>
    <row r="219" spans="1:34" x14ac:dyDescent="0.2">
      <c r="A219" s="22" t="str">
        <f t="shared" si="414"/>
        <v>Business Affairs</v>
      </c>
      <c r="B219" s="22" t="str">
        <f t="shared" si="415"/>
        <v>[INAD] Internal Audit</v>
      </c>
      <c r="E219" s="22" t="s">
        <v>100</v>
      </c>
      <c r="F219" s="29">
        <v>278188.34999999998</v>
      </c>
      <c r="G219" s="29">
        <v>308226</v>
      </c>
      <c r="H219" s="29">
        <v>187235</v>
      </c>
      <c r="I219" s="29">
        <v>160743</v>
      </c>
      <c r="J219" s="29">
        <v>204477.03999999998</v>
      </c>
      <c r="L219" s="30">
        <f t="shared" si="401"/>
        <v>-73711.31</v>
      </c>
      <c r="M219" s="23">
        <v>-26.496907580781148</v>
      </c>
      <c r="N219" s="23">
        <f>F219/F217*100</f>
        <v>45.856033322611168</v>
      </c>
      <c r="O219" s="23">
        <f t="shared" si="387"/>
        <v>30.018513593167821</v>
      </c>
    </row>
    <row r="220" spans="1:34" x14ac:dyDescent="0.2">
      <c r="A220" s="22" t="str">
        <f t="shared" si="414"/>
        <v>Business Affairs</v>
      </c>
      <c r="B220" s="22" t="str">
        <f t="shared" si="415"/>
        <v>[INAD] Internal Audit</v>
      </c>
      <c r="E220" s="31" t="s">
        <v>101</v>
      </c>
      <c r="F220" s="32">
        <v>308226</v>
      </c>
      <c r="G220" s="32">
        <v>187235</v>
      </c>
      <c r="H220" s="32">
        <v>160743</v>
      </c>
      <c r="I220" s="32">
        <v>204477.03999999998</v>
      </c>
      <c r="J220" s="32">
        <v>252979.8</v>
      </c>
      <c r="L220" s="30">
        <f t="shared" si="401"/>
        <v>-55246.200000000012</v>
      </c>
      <c r="M220" s="23">
        <v>-17.923925950438967</v>
      </c>
      <c r="N220" s="23">
        <f>F220/F217*100</f>
        <v>50.807381857993519</v>
      </c>
      <c r="O220" s="23">
        <f t="shared" si="388"/>
        <v>37.139023359771237</v>
      </c>
      <c r="Q220" s="22">
        <v>0.7</v>
      </c>
      <c r="W220" s="42">
        <f t="shared" ref="W220" si="440">(J216-F216)/1000000</f>
        <v>9.2978940000000065E-2</v>
      </c>
      <c r="X220" s="42">
        <f t="shared" ref="X220" si="441">(J217-F217)/1000000</f>
        <v>7.4513829999999961E-2</v>
      </c>
      <c r="Y220" s="42">
        <f t="shared" ref="Y220" si="442">(J219-F219)/1000000</f>
        <v>-7.3711310000000002E-2</v>
      </c>
      <c r="Z220" s="42">
        <f t="shared" ref="Z220" si="443">(J220-F220)/1000000</f>
        <v>-5.5246200000000009E-2</v>
      </c>
      <c r="AA220" s="23">
        <f t="shared" ref="AA220" si="444">(J216/F216-1)*100</f>
        <v>14.603404441373446</v>
      </c>
      <c r="AB220" s="23">
        <f t="shared" ref="AB220" si="445">(J217/F217-1)*100</f>
        <v>12.28271662517637</v>
      </c>
      <c r="AC220" s="23">
        <f t="shared" ref="AC220" si="446">(J219/F219-1)*100</f>
        <v>-26.496907580781148</v>
      </c>
      <c r="AD220" s="23">
        <f t="shared" ref="AD220" si="447">(J220/F220-1)*100</f>
        <v>-17.923925950438967</v>
      </c>
      <c r="AE220" s="23">
        <f t="shared" ref="AE220" si="448">F219/F217*100</f>
        <v>45.856033322611168</v>
      </c>
      <c r="AF220" s="23">
        <f t="shared" ref="AF220" si="449">J219/J217*100</f>
        <v>30.018513593167821</v>
      </c>
      <c r="AG220" s="23">
        <f t="shared" ref="AG220" si="450">F220/F217*100</f>
        <v>50.807381857993519</v>
      </c>
      <c r="AH220" s="23">
        <f t="shared" ref="AH220" si="451">J220/J217*100</f>
        <v>37.139023359771237</v>
      </c>
    </row>
    <row r="221" spans="1:34" x14ac:dyDescent="0.2">
      <c r="A221" s="22" t="str">
        <f t="shared" si="414"/>
        <v>Business Affairs</v>
      </c>
      <c r="B221" s="22" t="str">
        <f t="shared" si="415"/>
        <v>[PBCF] Planning &amp; Operations-Phoenix</v>
      </c>
      <c r="D221" s="22" t="s">
        <v>71</v>
      </c>
      <c r="F221" s="28"/>
      <c r="G221" s="29"/>
      <c r="H221" s="29"/>
      <c r="I221" s="29"/>
      <c r="J221" s="29"/>
      <c r="L221" s="30">
        <f t="shared" si="401"/>
        <v>0</v>
      </c>
      <c r="M221" s="23"/>
    </row>
    <row r="222" spans="1:34" x14ac:dyDescent="0.2">
      <c r="A222" s="22" t="str">
        <f t="shared" si="414"/>
        <v>Business Affairs</v>
      </c>
      <c r="B222" s="22" t="str">
        <f t="shared" si="415"/>
        <v>[PBCF] Planning &amp; Operations-Phoenix</v>
      </c>
      <c r="E222" s="22" t="s">
        <v>0</v>
      </c>
      <c r="F222" s="29">
        <v>1857014.0499999998</v>
      </c>
      <c r="G222" s="29">
        <v>13637069.560000001</v>
      </c>
      <c r="H222" s="29">
        <v>7898019.1600000001</v>
      </c>
      <c r="I222" s="29">
        <v>9583438.8899999987</v>
      </c>
      <c r="J222" s="29">
        <v>10186521.839999998</v>
      </c>
      <c r="L222" s="30">
        <f t="shared" si="401"/>
        <v>8329507.7899999982</v>
      </c>
      <c r="M222" s="23">
        <v>448.54306783516256</v>
      </c>
    </row>
    <row r="223" spans="1:34" x14ac:dyDescent="0.2">
      <c r="A223" s="22" t="str">
        <f t="shared" si="414"/>
        <v>Business Affairs</v>
      </c>
      <c r="B223" s="22" t="str">
        <f t="shared" si="415"/>
        <v>[PBCF] Planning &amp; Operations-Phoenix</v>
      </c>
      <c r="E223" s="31" t="s">
        <v>98</v>
      </c>
      <c r="F223" s="32">
        <v>7834598.7499999991</v>
      </c>
      <c r="G223" s="32">
        <v>6935624.7800000021</v>
      </c>
      <c r="H223" s="32">
        <v>7779032.5000000037</v>
      </c>
      <c r="I223" s="32">
        <v>9401875.7800000031</v>
      </c>
      <c r="J223" s="32">
        <v>10094672.450000003</v>
      </c>
      <c r="L223" s="30">
        <f t="shared" si="401"/>
        <v>2260073.7000000039</v>
      </c>
      <c r="M223" s="23">
        <v>28.847344607150482</v>
      </c>
    </row>
    <row r="224" spans="1:34" ht="13.5" thickBot="1" x14ac:dyDescent="0.25">
      <c r="A224" s="22" t="str">
        <f t="shared" si="414"/>
        <v>Business Affairs</v>
      </c>
      <c r="B224" s="22" t="str">
        <f t="shared" si="415"/>
        <v>[PBCF] Planning &amp; Operations-Phoenix</v>
      </c>
      <c r="E224" s="33" t="s">
        <v>99</v>
      </c>
      <c r="F224" s="34">
        <v>-5977584.6999999993</v>
      </c>
      <c r="G224" s="34">
        <v>6701444.7799999984</v>
      </c>
      <c r="H224" s="34">
        <v>118986.65999999642</v>
      </c>
      <c r="I224" s="34">
        <v>181563.10999999568</v>
      </c>
      <c r="J224" s="34">
        <v>91849.389999995008</v>
      </c>
      <c r="L224" s="30">
        <f t="shared" si="401"/>
        <v>6069434.0899999943</v>
      </c>
      <c r="M224" s="23">
        <v>-101.53656358896923</v>
      </c>
    </row>
    <row r="225" spans="1:34" x14ac:dyDescent="0.2">
      <c r="A225" s="22" t="str">
        <f t="shared" si="414"/>
        <v>Business Affairs</v>
      </c>
      <c r="B225" s="22" t="str">
        <f t="shared" si="415"/>
        <v>[PBCF] Planning &amp; Operations-Phoenix</v>
      </c>
      <c r="E225" s="22" t="s">
        <v>100</v>
      </c>
      <c r="F225" s="29">
        <v>437.69999999925494</v>
      </c>
      <c r="G225" s="29">
        <v>-5977147</v>
      </c>
      <c r="H225" s="29">
        <v>724298</v>
      </c>
      <c r="I225" s="29">
        <v>843285</v>
      </c>
      <c r="J225" s="29">
        <v>1024847.91</v>
      </c>
      <c r="L225" s="30">
        <f t="shared" si="401"/>
        <v>1024410.2100000008</v>
      </c>
      <c r="M225" s="23">
        <v>234043.91363987766</v>
      </c>
      <c r="N225" s="23">
        <f>F225/F223*100</f>
        <v>5.586757075456545E-3</v>
      </c>
      <c r="O225" s="23">
        <f t="shared" si="387"/>
        <v>10.152364180969535</v>
      </c>
    </row>
    <row r="226" spans="1:34" x14ac:dyDescent="0.2">
      <c r="A226" s="22" t="str">
        <f t="shared" si="414"/>
        <v>Business Affairs</v>
      </c>
      <c r="B226" s="22" t="str">
        <f t="shared" si="415"/>
        <v>[PBCF] Planning &amp; Operations-Phoenix</v>
      </c>
      <c r="E226" s="31" t="s">
        <v>101</v>
      </c>
      <c r="F226" s="32">
        <v>-5977147</v>
      </c>
      <c r="G226" s="32">
        <v>724298</v>
      </c>
      <c r="H226" s="32">
        <v>843285</v>
      </c>
      <c r="I226" s="32">
        <v>1024847.91</v>
      </c>
      <c r="J226" s="32">
        <v>1116697.2999999996</v>
      </c>
      <c r="L226" s="30">
        <f t="shared" si="401"/>
        <v>7093844.2999999998</v>
      </c>
      <c r="M226" s="23">
        <v>-118.6827812667147</v>
      </c>
      <c r="N226" s="23">
        <f>F226/F223*100</f>
        <v>-76.291679902560432</v>
      </c>
      <c r="O226" s="23">
        <f t="shared" si="388"/>
        <v>11.062244025560227</v>
      </c>
      <c r="W226" s="42">
        <f t="shared" ref="W226" si="452">(J222-F222)/1000000</f>
        <v>8.3295077899999974</v>
      </c>
      <c r="X226" s="42">
        <f t="shared" ref="X226" si="453">(J223-F223)/1000000</f>
        <v>2.260073700000004</v>
      </c>
      <c r="Y226" s="42">
        <f t="shared" ref="Y226" si="454">(J225-F225)/1000000</f>
        <v>1.0244102100000008</v>
      </c>
      <c r="Z226" s="42">
        <f t="shared" ref="Z226" si="455">(J226-F226)/1000000</f>
        <v>7.0938442999999998</v>
      </c>
      <c r="AA226" s="23">
        <f t="shared" ref="AA226" si="456">(J222/F222-1)*100</f>
        <v>448.54306783516256</v>
      </c>
      <c r="AB226" s="23">
        <f t="shared" ref="AB226" si="457">(J223/F223-1)*100</f>
        <v>28.847344607150482</v>
      </c>
      <c r="AC226" s="23">
        <f t="shared" ref="AC226" si="458">(J225/F225-1)*100</f>
        <v>234043.91363987766</v>
      </c>
      <c r="AD226" s="23">
        <f t="shared" ref="AD226" si="459">(J226/F226-1)*100</f>
        <v>-118.6827812667147</v>
      </c>
      <c r="AE226" s="23">
        <f t="shared" ref="AE226" si="460">F225/F223*100</f>
        <v>5.586757075456545E-3</v>
      </c>
      <c r="AF226" s="23">
        <f t="shared" ref="AF226" si="461">J225/J223*100</f>
        <v>10.152364180969535</v>
      </c>
      <c r="AG226" s="23">
        <f t="shared" ref="AG226" si="462">F226/F223*100</f>
        <v>-76.291679902560432</v>
      </c>
      <c r="AH226" s="23">
        <f t="shared" ref="AH226" si="463">J226/J223*100</f>
        <v>11.062244025560227</v>
      </c>
    </row>
    <row r="227" spans="1:34" x14ac:dyDescent="0.2">
      <c r="A227" s="22" t="str">
        <f t="shared" si="414"/>
        <v>Business Affairs</v>
      </c>
      <c r="B227" s="22" t="str">
        <f t="shared" si="415"/>
        <v>[PDCN] Planning Design &amp; Construction</v>
      </c>
      <c r="D227" s="22" t="s">
        <v>72</v>
      </c>
      <c r="F227" s="28"/>
      <c r="G227" s="29"/>
      <c r="H227" s="29"/>
      <c r="I227" s="29"/>
      <c r="J227" s="29"/>
      <c r="L227" s="30">
        <f t="shared" si="401"/>
        <v>0</v>
      </c>
      <c r="M227" s="23"/>
    </row>
    <row r="228" spans="1:34" x14ac:dyDescent="0.2">
      <c r="A228" s="22" t="str">
        <f t="shared" si="414"/>
        <v>Business Affairs</v>
      </c>
      <c r="B228" s="22" t="str">
        <f t="shared" si="415"/>
        <v>[PDCN] Planning Design &amp; Construction</v>
      </c>
      <c r="E228" s="22" t="s">
        <v>0</v>
      </c>
      <c r="F228" s="29">
        <v>2294376.12</v>
      </c>
      <c r="G228" s="29">
        <v>9828486.5899999999</v>
      </c>
      <c r="H228" s="29">
        <v>2063300.33</v>
      </c>
      <c r="I228" s="29">
        <v>1936398.42</v>
      </c>
      <c r="J228" s="29">
        <v>1859715</v>
      </c>
      <c r="L228" s="30">
        <f t="shared" si="401"/>
        <v>-434661.12000000011</v>
      </c>
      <c r="M228" s="23">
        <v>-18.944632321225519</v>
      </c>
    </row>
    <row r="229" spans="1:34" x14ac:dyDescent="0.2">
      <c r="A229" s="22" t="str">
        <f t="shared" si="414"/>
        <v>Business Affairs</v>
      </c>
      <c r="B229" s="22" t="str">
        <f t="shared" si="415"/>
        <v>[PDCN] Planning Design &amp; Construction</v>
      </c>
      <c r="E229" s="31" t="s">
        <v>98</v>
      </c>
      <c r="F229" s="32">
        <v>2172946.1900000004</v>
      </c>
      <c r="G229" s="32">
        <v>9485740.4899999984</v>
      </c>
      <c r="H229" s="32">
        <v>1953965.9200000002</v>
      </c>
      <c r="I229" s="32">
        <v>1972673.7500000005</v>
      </c>
      <c r="J229" s="32">
        <v>1893383.75</v>
      </c>
      <c r="L229" s="30">
        <f t="shared" si="401"/>
        <v>-279562.44000000041</v>
      </c>
      <c r="M229" s="23">
        <v>-12.865594246491685</v>
      </c>
    </row>
    <row r="230" spans="1:34" ht="13.5" thickBot="1" x14ac:dyDescent="0.25">
      <c r="A230" s="22" t="str">
        <f t="shared" si="414"/>
        <v>Business Affairs</v>
      </c>
      <c r="B230" s="22" t="str">
        <f t="shared" si="415"/>
        <v>[PDCN] Planning Design &amp; Construction</v>
      </c>
      <c r="E230" s="33" t="s">
        <v>99</v>
      </c>
      <c r="F230" s="34">
        <v>121429.9299999997</v>
      </c>
      <c r="G230" s="34">
        <v>342746.10000000149</v>
      </c>
      <c r="H230" s="34">
        <v>109334.40999999992</v>
      </c>
      <c r="I230" s="34">
        <v>-36275.33000000054</v>
      </c>
      <c r="J230" s="34">
        <v>-33668.75</v>
      </c>
      <c r="L230" s="30">
        <f t="shared" si="401"/>
        <v>-155098.6799999997</v>
      </c>
      <c r="M230" s="23">
        <v>-127.72689566732032</v>
      </c>
    </row>
    <row r="231" spans="1:34" x14ac:dyDescent="0.2">
      <c r="A231" s="22" t="str">
        <f t="shared" si="414"/>
        <v>Business Affairs</v>
      </c>
      <c r="B231" s="22" t="str">
        <f t="shared" si="415"/>
        <v>[PDCN] Planning Design &amp; Construction</v>
      </c>
      <c r="E231" s="22" t="s">
        <v>100</v>
      </c>
      <c r="F231" s="29">
        <v>471700.94000000029</v>
      </c>
      <c r="G231" s="29">
        <v>593130.87</v>
      </c>
      <c r="H231" s="29">
        <v>935876.97000000009</v>
      </c>
      <c r="I231" s="29">
        <v>1045211.3800000001</v>
      </c>
      <c r="J231" s="29">
        <v>1008936.05</v>
      </c>
      <c r="L231" s="30">
        <f t="shared" si="401"/>
        <v>537235.10999999975</v>
      </c>
      <c r="M231" s="23">
        <v>113.89316078106594</v>
      </c>
      <c r="N231" s="23">
        <f>F231/F229*100</f>
        <v>21.707897884024462</v>
      </c>
      <c r="O231" s="23">
        <f t="shared" si="387"/>
        <v>53.287456914109463</v>
      </c>
    </row>
    <row r="232" spans="1:34" x14ac:dyDescent="0.2">
      <c r="A232" s="22" t="str">
        <f t="shared" si="414"/>
        <v>Business Affairs</v>
      </c>
      <c r="B232" s="22" t="str">
        <f t="shared" si="415"/>
        <v>[PDCN] Planning Design &amp; Construction</v>
      </c>
      <c r="E232" s="31" t="s">
        <v>101</v>
      </c>
      <c r="F232" s="32">
        <v>593130.87</v>
      </c>
      <c r="G232" s="32">
        <v>935876.97000000009</v>
      </c>
      <c r="H232" s="32">
        <v>1045211.3800000001</v>
      </c>
      <c r="I232" s="32">
        <v>1008936.05</v>
      </c>
      <c r="J232" s="32">
        <v>975267.3</v>
      </c>
      <c r="L232" s="30">
        <f t="shared" si="401"/>
        <v>382136.43000000005</v>
      </c>
      <c r="M232" s="23">
        <v>64.427000739314082</v>
      </c>
      <c r="N232" s="23">
        <f>F232/F229*100</f>
        <v>27.296160058155877</v>
      </c>
      <c r="O232" s="23">
        <f t="shared" si="388"/>
        <v>51.509225216494016</v>
      </c>
      <c r="W232" s="42">
        <f t="shared" ref="W232" si="464">(J228-F228)/1000000</f>
        <v>-0.43466112000000012</v>
      </c>
      <c r="X232" s="42">
        <f t="shared" ref="X232" si="465">(J229-F229)/1000000</f>
        <v>-0.27956244000000041</v>
      </c>
      <c r="Y232" s="42">
        <f t="shared" ref="Y232" si="466">(J231-F231)/1000000</f>
        <v>0.53723510999999979</v>
      </c>
      <c r="Z232" s="42">
        <f t="shared" ref="Z232" si="467">(J232-F232)/1000000</f>
        <v>0.38213643000000003</v>
      </c>
      <c r="AA232" s="23">
        <f t="shared" ref="AA232" si="468">(J228/F228-1)*100</f>
        <v>-18.944632321225519</v>
      </c>
      <c r="AB232" s="23">
        <f t="shared" ref="AB232" si="469">(J229/F229-1)*100</f>
        <v>-12.865594246491685</v>
      </c>
      <c r="AC232" s="23">
        <f t="shared" ref="AC232" si="470">(J231/F231-1)*100</f>
        <v>113.89316078106594</v>
      </c>
      <c r="AD232" s="23">
        <f t="shared" ref="AD232" si="471">(J232/F232-1)*100</f>
        <v>64.427000739314082</v>
      </c>
      <c r="AE232" s="23">
        <f t="shared" ref="AE232" si="472">F231/F229*100</f>
        <v>21.707897884024462</v>
      </c>
      <c r="AF232" s="23">
        <f t="shared" ref="AF232" si="473">J231/J229*100</f>
        <v>53.287456914109463</v>
      </c>
      <c r="AG232" s="23">
        <f t="shared" ref="AG232" si="474">F232/F229*100</f>
        <v>27.296160058155877</v>
      </c>
      <c r="AH232" s="23">
        <f t="shared" ref="AH232" si="475">J232/J229*100</f>
        <v>51.509225216494016</v>
      </c>
    </row>
    <row r="233" spans="1:34" x14ac:dyDescent="0.2">
      <c r="A233" s="22" t="str">
        <f t="shared" si="414"/>
        <v>Business Affairs</v>
      </c>
      <c r="B233" s="22" t="str">
        <f t="shared" si="415"/>
        <v>[SBLY] Division of Sustainability</v>
      </c>
      <c r="D233" s="22" t="s">
        <v>48</v>
      </c>
      <c r="F233" s="28"/>
      <c r="G233" s="29"/>
      <c r="H233" s="29"/>
      <c r="I233" s="29"/>
      <c r="J233" s="29"/>
      <c r="L233" s="30">
        <f t="shared" si="401"/>
        <v>0</v>
      </c>
      <c r="M233" s="23"/>
    </row>
    <row r="234" spans="1:34" x14ac:dyDescent="0.2">
      <c r="A234" s="22" t="str">
        <f t="shared" si="414"/>
        <v>Business Affairs</v>
      </c>
      <c r="B234" s="22" t="str">
        <f t="shared" si="415"/>
        <v>[SBLY] Division of Sustainability</v>
      </c>
      <c r="E234" s="22" t="s">
        <v>0</v>
      </c>
      <c r="F234" s="29">
        <v>310657.75</v>
      </c>
      <c r="G234" s="29">
        <v>642874.85</v>
      </c>
      <c r="H234" s="29">
        <v>374130.52</v>
      </c>
      <c r="I234" s="29">
        <v>1181584.1899999997</v>
      </c>
      <c r="J234" s="29">
        <v>1286160.1300000001</v>
      </c>
      <c r="L234" s="30">
        <f t="shared" si="401"/>
        <v>975502.38000000012</v>
      </c>
      <c r="M234" s="23">
        <v>314.01192469848252</v>
      </c>
    </row>
    <row r="235" spans="1:34" x14ac:dyDescent="0.2">
      <c r="A235" s="22" t="str">
        <f t="shared" si="414"/>
        <v>Business Affairs</v>
      </c>
      <c r="B235" s="22" t="str">
        <f t="shared" si="415"/>
        <v>[SBLY] Division of Sustainability</v>
      </c>
      <c r="E235" s="31" t="s">
        <v>98</v>
      </c>
      <c r="F235" s="32">
        <v>294844.25</v>
      </c>
      <c r="G235" s="32">
        <v>402830.91</v>
      </c>
      <c r="H235" s="32">
        <v>450365.91000000003</v>
      </c>
      <c r="I235" s="32">
        <v>647242.94999999984</v>
      </c>
      <c r="J235" s="32">
        <v>1634051.8799999997</v>
      </c>
      <c r="L235" s="30">
        <f t="shared" si="401"/>
        <v>1339207.6299999997</v>
      </c>
      <c r="M235" s="23">
        <v>454.20849482396204</v>
      </c>
    </row>
    <row r="236" spans="1:34" ht="13.5" thickBot="1" x14ac:dyDescent="0.25">
      <c r="A236" s="22" t="str">
        <f t="shared" si="414"/>
        <v>Business Affairs</v>
      </c>
      <c r="B236" s="22" t="str">
        <f t="shared" si="415"/>
        <v>[SBLY] Division of Sustainability</v>
      </c>
      <c r="E236" s="33" t="s">
        <v>99</v>
      </c>
      <c r="F236" s="34">
        <v>15813.5</v>
      </c>
      <c r="G236" s="34">
        <v>240043.94</v>
      </c>
      <c r="H236" s="34">
        <v>-76235.390000000014</v>
      </c>
      <c r="I236" s="34">
        <v>534341.23999999987</v>
      </c>
      <c r="J236" s="34">
        <v>-347891.74999999953</v>
      </c>
      <c r="L236" s="30">
        <f t="shared" si="401"/>
        <v>-363705.24999999953</v>
      </c>
      <c r="M236" s="23">
        <v>-2299.9668005185413</v>
      </c>
    </row>
    <row r="237" spans="1:34" x14ac:dyDescent="0.2">
      <c r="A237" s="22" t="str">
        <f t="shared" si="414"/>
        <v>Business Affairs</v>
      </c>
      <c r="B237" s="22" t="str">
        <f t="shared" si="415"/>
        <v>[SBLY] Division of Sustainability</v>
      </c>
      <c r="C237" s="27"/>
      <c r="E237" s="22" t="s">
        <v>100</v>
      </c>
      <c r="F237" s="29">
        <v>-4394.5</v>
      </c>
      <c r="G237" s="29">
        <v>11419</v>
      </c>
      <c r="H237" s="29">
        <v>251463</v>
      </c>
      <c r="I237" s="29">
        <v>175228</v>
      </c>
      <c r="J237" s="29">
        <v>709569.57</v>
      </c>
      <c r="L237" s="30">
        <f t="shared" si="401"/>
        <v>713964.07</v>
      </c>
      <c r="M237" s="23">
        <v>-16246.764592103764</v>
      </c>
      <c r="N237" s="23">
        <f>F237/F235*100</f>
        <v>-1.4904479229288006</v>
      </c>
      <c r="O237" s="23">
        <f t="shared" si="387"/>
        <v>43.423931558403154</v>
      </c>
    </row>
    <row r="238" spans="1:34" x14ac:dyDescent="0.2">
      <c r="A238" s="22" t="str">
        <f t="shared" si="414"/>
        <v>Business Affairs</v>
      </c>
      <c r="B238" s="22" t="str">
        <f t="shared" si="415"/>
        <v>[SBLY] Division of Sustainability</v>
      </c>
      <c r="C238" s="27"/>
      <c r="E238" s="31" t="s">
        <v>101</v>
      </c>
      <c r="F238" s="32">
        <v>11419</v>
      </c>
      <c r="G238" s="32">
        <v>251463</v>
      </c>
      <c r="H238" s="32">
        <v>175228</v>
      </c>
      <c r="I238" s="32">
        <v>709569.57</v>
      </c>
      <c r="J238" s="32">
        <v>361677.82</v>
      </c>
      <c r="L238" s="30">
        <f t="shared" si="401"/>
        <v>350258.82</v>
      </c>
      <c r="M238" s="23">
        <v>3067.3335668622472</v>
      </c>
      <c r="N238" s="23">
        <f>F238/F235*100</f>
        <v>3.8728922134313288</v>
      </c>
      <c r="O238" s="23">
        <f t="shared" si="388"/>
        <v>22.133802752945648</v>
      </c>
      <c r="W238" s="42">
        <f t="shared" ref="W238" si="476">(J234-F234)/1000000</f>
        <v>0.97550238000000011</v>
      </c>
      <c r="X238" s="42">
        <f t="shared" ref="X238" si="477">(J235-F235)/1000000</f>
        <v>1.3392076299999998</v>
      </c>
      <c r="Y238" s="42">
        <f t="shared" ref="Y238" si="478">(J237-F237)/1000000</f>
        <v>0.71396406999999995</v>
      </c>
      <c r="Z238" s="42">
        <f t="shared" ref="Z238" si="479">(J238-F238)/1000000</f>
        <v>0.35025882000000003</v>
      </c>
      <c r="AA238" s="23">
        <f t="shared" ref="AA238" si="480">(J234/F234-1)*100</f>
        <v>314.01192469848252</v>
      </c>
      <c r="AB238" s="23">
        <f t="shared" ref="AB238" si="481">(J235/F235-1)*100</f>
        <v>454.20849482396204</v>
      </c>
      <c r="AC238" s="23">
        <f t="shared" ref="AC238" si="482">(J237/F237-1)*100</f>
        <v>-16246.764592103764</v>
      </c>
      <c r="AD238" s="23">
        <f t="shared" ref="AD238" si="483">(J238/F238-1)*100</f>
        <v>3067.3335668622472</v>
      </c>
      <c r="AE238" s="23">
        <f t="shared" ref="AE238" si="484">F237/F235*100</f>
        <v>-1.4904479229288006</v>
      </c>
      <c r="AF238" s="23">
        <f t="shared" ref="AF238" si="485">J237/J235*100</f>
        <v>43.423931558403154</v>
      </c>
      <c r="AG238" s="23">
        <f t="shared" ref="AG238" si="486">F238/F235*100</f>
        <v>3.8728922134313288</v>
      </c>
      <c r="AH238" s="23">
        <f t="shared" ref="AH238" si="487">J238/J235*100</f>
        <v>22.133802752945648</v>
      </c>
    </row>
    <row r="239" spans="1:34" x14ac:dyDescent="0.2">
      <c r="A239" s="22" t="str">
        <f t="shared" si="414"/>
        <v>Business Affairs</v>
      </c>
      <c r="B239" s="22" t="str">
        <f t="shared" si="415"/>
        <v>[SBLY] Division of Sustainability</v>
      </c>
      <c r="C239" s="27"/>
      <c r="F239" s="36"/>
      <c r="G239" s="36"/>
      <c r="H239" s="36"/>
      <c r="I239" s="36"/>
      <c r="J239" s="36"/>
      <c r="L239" s="30">
        <f t="shared" si="401"/>
        <v>0</v>
      </c>
      <c r="M239" s="23"/>
    </row>
    <row r="240" spans="1:34" x14ac:dyDescent="0.2">
      <c r="A240" s="22" t="str">
        <f t="shared" si="414"/>
        <v>Business Affairs Support Total</v>
      </c>
      <c r="C240" s="27" t="s">
        <v>116</v>
      </c>
      <c r="F240" s="36"/>
      <c r="G240" s="36"/>
      <c r="H240" s="36"/>
      <c r="I240" s="36"/>
      <c r="J240" s="36"/>
      <c r="L240" s="30">
        <f t="shared" si="401"/>
        <v>0</v>
      </c>
      <c r="M240" s="23"/>
    </row>
    <row r="241" spans="1:34" x14ac:dyDescent="0.2">
      <c r="A241" s="22" t="str">
        <f t="shared" si="414"/>
        <v>Business Affairs Support Total</v>
      </c>
      <c r="C241" s="27"/>
      <c r="E241" s="22" t="s">
        <v>0</v>
      </c>
      <c r="F241" s="29">
        <v>117993872.59</v>
      </c>
      <c r="G241" s="29">
        <v>129971847.97999999</v>
      </c>
      <c r="H241" s="29">
        <v>118633414.71999998</v>
      </c>
      <c r="I241" s="29">
        <v>113449695.61999999</v>
      </c>
      <c r="J241" s="29">
        <v>121752222.98</v>
      </c>
      <c r="L241" s="30">
        <f t="shared" si="401"/>
        <v>3758350.3900000006</v>
      </c>
      <c r="M241" s="23">
        <v>3.185208102338799</v>
      </c>
    </row>
    <row r="242" spans="1:34" x14ac:dyDescent="0.2">
      <c r="A242" s="22" t="str">
        <f t="shared" si="414"/>
        <v>Business Affairs Support Total</v>
      </c>
      <c r="C242" s="27"/>
      <c r="E242" s="31" t="s">
        <v>98</v>
      </c>
      <c r="F242" s="32">
        <v>119582293.53999999</v>
      </c>
      <c r="G242" s="32">
        <v>120884609.45999999</v>
      </c>
      <c r="H242" s="32">
        <v>109068300.78</v>
      </c>
      <c r="I242" s="32">
        <v>126947100.56999996</v>
      </c>
      <c r="J242" s="32">
        <v>129287681.89999998</v>
      </c>
      <c r="L242" s="30">
        <f t="shared" si="401"/>
        <v>9705388.3599999845</v>
      </c>
      <c r="M242" s="23">
        <v>8.1160747738573402</v>
      </c>
    </row>
    <row r="243" spans="1:34" ht="13.5" thickBot="1" x14ac:dyDescent="0.25">
      <c r="A243" s="22" t="str">
        <f t="shared" si="414"/>
        <v>Business Affairs Support Total</v>
      </c>
      <c r="C243" s="27"/>
      <c r="E243" s="33" t="s">
        <v>99</v>
      </c>
      <c r="F243" s="34">
        <v>-1588420.9499999881</v>
      </c>
      <c r="G243" s="34">
        <v>9087238.5199999958</v>
      </c>
      <c r="H243" s="34">
        <v>9565113.9399999827</v>
      </c>
      <c r="I243" s="34">
        <v>-13497404.949999973</v>
      </c>
      <c r="J243" s="34">
        <v>-7535458.919999972</v>
      </c>
      <c r="L243" s="30">
        <f t="shared" si="401"/>
        <v>-5947037.9699999839</v>
      </c>
      <c r="M243" s="23">
        <v>374.39936623852947</v>
      </c>
    </row>
    <row r="244" spans="1:34" x14ac:dyDescent="0.2">
      <c r="A244" s="22" t="str">
        <f t="shared" si="414"/>
        <v>Business Affairs Support Total</v>
      </c>
      <c r="C244" s="27"/>
      <c r="E244" s="22" t="s">
        <v>100</v>
      </c>
      <c r="F244" s="37">
        <v>38711190.530000001</v>
      </c>
      <c r="G244" s="29">
        <v>37122769.580000013</v>
      </c>
      <c r="H244" s="29">
        <v>46210008.100000009</v>
      </c>
      <c r="I244" s="29">
        <v>55775122.039999992</v>
      </c>
      <c r="J244" s="29">
        <v>42277717.090000018</v>
      </c>
      <c r="L244" s="30">
        <f t="shared" si="401"/>
        <v>3566526.5600000173</v>
      </c>
      <c r="M244" s="23">
        <v>9.2131668160297728</v>
      </c>
      <c r="N244" s="23">
        <f>F244/F242*100</f>
        <v>32.372008751488949</v>
      </c>
      <c r="O244" s="23">
        <f t="shared" ref="O244" si="488">J244/J242*100</f>
        <v>32.700498971511088</v>
      </c>
    </row>
    <row r="245" spans="1:34" x14ac:dyDescent="0.2">
      <c r="A245" s="22" t="str">
        <f t="shared" si="414"/>
        <v>Business Affairs Support Total</v>
      </c>
      <c r="C245" s="27"/>
      <c r="E245" s="31" t="s">
        <v>101</v>
      </c>
      <c r="F245" s="32">
        <v>37122769.580000013</v>
      </c>
      <c r="G245" s="32">
        <v>46210008.100000009</v>
      </c>
      <c r="H245" s="32">
        <v>55775122.039999992</v>
      </c>
      <c r="I245" s="32">
        <v>42277717.090000018</v>
      </c>
      <c r="J245" s="32">
        <v>34742258.170000046</v>
      </c>
      <c r="L245" s="30">
        <f t="shared" si="401"/>
        <v>-2380511.4099999666</v>
      </c>
      <c r="M245" s="23">
        <v>-6.4125372027265755</v>
      </c>
      <c r="N245" s="23">
        <f>F245/F242*100</f>
        <v>31.043700936863644</v>
      </c>
      <c r="O245" s="23">
        <f t="shared" ref="O245" si="489">J245/J242*100</f>
        <v>26.872055913936261</v>
      </c>
      <c r="W245" s="42">
        <f t="shared" ref="W245" si="490">(J241-F241)/1000000</f>
        <v>3.7583503900000004</v>
      </c>
      <c r="X245" s="42">
        <f t="shared" ref="X245" si="491">(J242-F242)/1000000</f>
        <v>9.7053883599999846</v>
      </c>
      <c r="Y245" s="42">
        <f t="shared" ref="Y245" si="492">(J244-F244)/1000000</f>
        <v>3.5665265600000171</v>
      </c>
      <c r="Z245" s="42">
        <f t="shared" ref="Z245" si="493">(J245-F245)/1000000</f>
        <v>-2.3805114099999667</v>
      </c>
      <c r="AA245" s="23">
        <f t="shared" ref="AA245" si="494">(J241/F241-1)*100</f>
        <v>3.185208102338799</v>
      </c>
      <c r="AB245" s="23">
        <f t="shared" ref="AB245" si="495">(J242/F242-1)*100</f>
        <v>8.1160747738573402</v>
      </c>
      <c r="AC245" s="23">
        <f t="shared" ref="AC245" si="496">(J244/F244-1)*100</f>
        <v>9.2131668160297728</v>
      </c>
      <c r="AD245" s="23">
        <f t="shared" ref="AD245" si="497">(J245/F245-1)*100</f>
        <v>-6.4125372027265755</v>
      </c>
      <c r="AE245" s="23">
        <f t="shared" ref="AE245" si="498">F244/F242*100</f>
        <v>32.372008751488949</v>
      </c>
      <c r="AF245" s="23">
        <f t="shared" ref="AF245" si="499">J244/J242*100</f>
        <v>32.700498971511088</v>
      </c>
      <c r="AG245" s="23">
        <f t="shared" ref="AG245" si="500">F245/F242*100</f>
        <v>31.043700936863644</v>
      </c>
      <c r="AH245" s="23">
        <f t="shared" ref="AH245" si="501">J245/J242*100</f>
        <v>26.872055913936261</v>
      </c>
    </row>
    <row r="246" spans="1:34" x14ac:dyDescent="0.2">
      <c r="A246" s="22" t="str">
        <f t="shared" si="414"/>
        <v>Research</v>
      </c>
      <c r="C246" s="27" t="s">
        <v>95</v>
      </c>
      <c r="F246" s="28"/>
      <c r="G246" s="29"/>
      <c r="H246" s="29"/>
      <c r="I246" s="29"/>
      <c r="J246" s="29"/>
      <c r="L246" s="30">
        <f t="shared" si="401"/>
        <v>0</v>
      </c>
      <c r="M246" s="23"/>
    </row>
    <row r="247" spans="1:34" x14ac:dyDescent="0.2">
      <c r="A247" s="22" t="str">
        <f t="shared" si="414"/>
        <v>Research</v>
      </c>
      <c r="B247" s="22" t="str">
        <f t="shared" si="415"/>
        <v>[MUSM] RII Museums Division</v>
      </c>
      <c r="D247" s="22" t="s">
        <v>76</v>
      </c>
      <c r="F247" s="28"/>
      <c r="G247" s="28"/>
      <c r="H247" s="28"/>
      <c r="I247" s="28"/>
      <c r="J247" s="28"/>
      <c r="L247" s="30">
        <f t="shared" si="401"/>
        <v>0</v>
      </c>
      <c r="M247" s="23"/>
    </row>
    <row r="248" spans="1:34" x14ac:dyDescent="0.2">
      <c r="A248" s="22" t="str">
        <f t="shared" si="414"/>
        <v>Research</v>
      </c>
      <c r="B248" s="22" t="str">
        <f t="shared" si="415"/>
        <v>[MUSM] RII Museums Division</v>
      </c>
      <c r="E248" s="22" t="s">
        <v>0</v>
      </c>
      <c r="F248" s="29">
        <v>3779447.49</v>
      </c>
      <c r="G248" s="29">
        <v>11266174.220000001</v>
      </c>
      <c r="H248" s="29">
        <v>2878608.86</v>
      </c>
      <c r="I248" s="29">
        <v>3205748.5200000005</v>
      </c>
      <c r="J248" s="29">
        <v>5283365.8199999994</v>
      </c>
      <c r="L248" s="30">
        <f t="shared" si="401"/>
        <v>1503918.3299999991</v>
      </c>
      <c r="M248" s="23">
        <v>39.792015472610757</v>
      </c>
    </row>
    <row r="249" spans="1:34" x14ac:dyDescent="0.2">
      <c r="A249" s="22" t="str">
        <f t="shared" si="414"/>
        <v>Research</v>
      </c>
      <c r="B249" s="22" t="str">
        <f t="shared" si="415"/>
        <v>[MUSM] RII Museums Division</v>
      </c>
      <c r="E249" s="31" t="s">
        <v>98</v>
      </c>
      <c r="F249" s="32">
        <v>3569537.99</v>
      </c>
      <c r="G249" s="32">
        <v>3441466.5099999988</v>
      </c>
      <c r="H249" s="32">
        <v>4115973.3000000021</v>
      </c>
      <c r="I249" s="32">
        <v>5348301.2200000044</v>
      </c>
      <c r="J249" s="32">
        <v>9465222.7800000012</v>
      </c>
      <c r="L249" s="30">
        <f t="shared" si="401"/>
        <v>5895684.790000001</v>
      </c>
      <c r="M249" s="23">
        <v>165.16660717764208</v>
      </c>
    </row>
    <row r="250" spans="1:34" ht="13.5" thickBot="1" x14ac:dyDescent="0.25">
      <c r="A250" s="22" t="str">
        <f t="shared" si="414"/>
        <v>Research</v>
      </c>
      <c r="B250" s="22" t="str">
        <f t="shared" si="415"/>
        <v>[MUSM] RII Museums Division</v>
      </c>
      <c r="E250" s="33" t="s">
        <v>99</v>
      </c>
      <c r="F250" s="34">
        <v>209909.5</v>
      </c>
      <c r="G250" s="34">
        <v>7824707.7100000018</v>
      </c>
      <c r="H250" s="34">
        <v>-1237364.4400000023</v>
      </c>
      <c r="I250" s="34">
        <v>-2142552.7000000039</v>
      </c>
      <c r="J250" s="34">
        <v>-4181856.9600000018</v>
      </c>
      <c r="L250" s="30">
        <f t="shared" si="401"/>
        <v>-4391766.4600000018</v>
      </c>
      <c r="M250" s="23">
        <v>-2092.2190086680221</v>
      </c>
    </row>
    <row r="251" spans="1:34" x14ac:dyDescent="0.2">
      <c r="A251" s="22" t="str">
        <f t="shared" si="414"/>
        <v>Research</v>
      </c>
      <c r="B251" s="22" t="str">
        <f t="shared" si="415"/>
        <v>[MUSM] RII Museums Division</v>
      </c>
      <c r="E251" s="22" t="s">
        <v>100</v>
      </c>
      <c r="F251" s="29">
        <v>540470.10000000009</v>
      </c>
      <c r="G251" s="29">
        <v>750379.60000000009</v>
      </c>
      <c r="H251" s="29">
        <v>8575087.3099999987</v>
      </c>
      <c r="I251" s="29">
        <v>7337722.8700000001</v>
      </c>
      <c r="J251" s="29">
        <v>5195170.169999999</v>
      </c>
      <c r="L251" s="30">
        <f t="shared" si="401"/>
        <v>4654700.0699999984</v>
      </c>
      <c r="M251" s="23">
        <v>861.23174436476654</v>
      </c>
      <c r="N251" s="23">
        <f>F251/F249*100</f>
        <v>15.141177976368873</v>
      </c>
      <c r="O251" s="23">
        <f t="shared" ref="O251" si="502">J251/J249*100</f>
        <v>54.886929666118199</v>
      </c>
    </row>
    <row r="252" spans="1:34" x14ac:dyDescent="0.2">
      <c r="A252" s="22" t="str">
        <f t="shared" si="414"/>
        <v>Research</v>
      </c>
      <c r="B252" s="22" t="str">
        <f t="shared" si="415"/>
        <v>[MUSM] RII Museums Division</v>
      </c>
      <c r="E252" s="31" t="s">
        <v>101</v>
      </c>
      <c r="F252" s="32">
        <v>750379.60000000009</v>
      </c>
      <c r="G252" s="32">
        <v>8575087.3099999987</v>
      </c>
      <c r="H252" s="32">
        <v>7337722.8700000001</v>
      </c>
      <c r="I252" s="32">
        <v>5195170.169999999</v>
      </c>
      <c r="J252" s="32">
        <v>1013313.2100000002</v>
      </c>
      <c r="L252" s="30">
        <f t="shared" si="401"/>
        <v>262933.6100000001</v>
      </c>
      <c r="M252" s="23">
        <v>35.040079714320591</v>
      </c>
      <c r="N252" s="23">
        <f>F252/F249*100</f>
        <v>21.02175693611262</v>
      </c>
      <c r="O252" s="23">
        <f t="shared" ref="O252" si="503">J252/J249*100</f>
        <v>10.705645641443635</v>
      </c>
      <c r="W252" s="42">
        <f t="shared" ref="W252" si="504">(J248-F248)/1000000</f>
        <v>1.5039183299999992</v>
      </c>
      <c r="X252" s="42">
        <f t="shared" ref="X252" si="505">(J249-F249)/1000000</f>
        <v>5.8956847900000007</v>
      </c>
      <c r="Y252" s="42">
        <f t="shared" ref="Y252" si="506">(J251-F251)/1000000</f>
        <v>4.6547000699999987</v>
      </c>
      <c r="Z252" s="42">
        <f t="shared" ref="Z252" si="507">(J252-F252)/1000000</f>
        <v>0.2629336100000001</v>
      </c>
      <c r="AA252" s="23">
        <f t="shared" ref="AA252" si="508">(J248/F248-1)*100</f>
        <v>39.792015472610757</v>
      </c>
      <c r="AB252" s="23">
        <f t="shared" ref="AB252" si="509">(J249/F249-1)*100</f>
        <v>165.16660717764208</v>
      </c>
      <c r="AC252" s="23">
        <f t="shared" ref="AC252" si="510">(J251/F251-1)*100</f>
        <v>861.23174436476654</v>
      </c>
      <c r="AD252" s="23">
        <f t="shared" ref="AD252" si="511">(J252/F252-1)*100</f>
        <v>35.040079714320591</v>
      </c>
      <c r="AE252" s="23">
        <f t="shared" ref="AE252" si="512">F251/F249*100</f>
        <v>15.141177976368873</v>
      </c>
      <c r="AF252" s="23">
        <f t="shared" ref="AF252" si="513">J251/J249*100</f>
        <v>54.886929666118199</v>
      </c>
      <c r="AG252" s="23">
        <f t="shared" ref="AG252" si="514">F252/F249*100</f>
        <v>21.02175693611262</v>
      </c>
      <c r="AH252" s="23">
        <f t="shared" ref="AH252" si="515">J252/J249*100</f>
        <v>10.705645641443635</v>
      </c>
    </row>
    <row r="253" spans="1:34" x14ac:dyDescent="0.2">
      <c r="A253" s="22" t="str">
        <f t="shared" si="414"/>
        <v>Research</v>
      </c>
      <c r="B253" s="22" t="str">
        <f t="shared" si="415"/>
        <v>[RCTI] RII Centers &amp; Institutes</v>
      </c>
      <c r="D253" s="22" t="s">
        <v>27</v>
      </c>
      <c r="F253" s="28"/>
      <c r="G253" s="29"/>
      <c r="H253" s="29"/>
      <c r="I253" s="29"/>
      <c r="J253" s="29"/>
      <c r="L253" s="30">
        <f t="shared" si="401"/>
        <v>0</v>
      </c>
      <c r="M253" s="23"/>
    </row>
    <row r="254" spans="1:34" x14ac:dyDescent="0.2">
      <c r="A254" s="22" t="str">
        <f t="shared" si="414"/>
        <v>Research</v>
      </c>
      <c r="B254" s="22" t="str">
        <f t="shared" si="415"/>
        <v>[RCTI] RII Centers &amp; Institutes</v>
      </c>
      <c r="E254" s="22" t="s">
        <v>0</v>
      </c>
      <c r="F254" s="29">
        <v>13453886.780000003</v>
      </c>
      <c r="G254" s="29">
        <v>12711192.430000002</v>
      </c>
      <c r="H254" s="29">
        <v>12699488.920000002</v>
      </c>
      <c r="I254" s="29">
        <v>19386293.940000001</v>
      </c>
      <c r="J254" s="29">
        <v>24902100.280000001</v>
      </c>
      <c r="L254" s="30">
        <f t="shared" si="401"/>
        <v>11448213.499999998</v>
      </c>
      <c r="M254" s="23">
        <v>85.092239047369162</v>
      </c>
    </row>
    <row r="255" spans="1:34" x14ac:dyDescent="0.2">
      <c r="A255" s="22" t="str">
        <f t="shared" si="414"/>
        <v>Research</v>
      </c>
      <c r="B255" s="22" t="str">
        <f t="shared" si="415"/>
        <v>[RCTI] RII Centers &amp; Institutes</v>
      </c>
      <c r="E255" s="31" t="s">
        <v>98</v>
      </c>
      <c r="F255" s="32">
        <v>11903188.220000014</v>
      </c>
      <c r="G255" s="32">
        <v>12886522.060000019</v>
      </c>
      <c r="H255" s="32">
        <v>12285396.999999993</v>
      </c>
      <c r="I255" s="32">
        <v>17369455.430000007</v>
      </c>
      <c r="J255" s="32">
        <v>25855823.559999999</v>
      </c>
      <c r="L255" s="30">
        <f t="shared" si="401"/>
        <v>13952635.339999985</v>
      </c>
      <c r="M255" s="23">
        <v>117.21763179848273</v>
      </c>
    </row>
    <row r="256" spans="1:34" ht="13.5" thickBot="1" x14ac:dyDescent="0.25">
      <c r="A256" s="22" t="str">
        <f t="shared" si="414"/>
        <v>Research</v>
      </c>
      <c r="B256" s="22" t="str">
        <f t="shared" si="415"/>
        <v>[RCTI] RII Centers &amp; Institutes</v>
      </c>
      <c r="E256" s="33" t="s">
        <v>99</v>
      </c>
      <c r="F256" s="34">
        <v>1550698.5599999893</v>
      </c>
      <c r="G256" s="34">
        <v>-175329.63000001758</v>
      </c>
      <c r="H256" s="34">
        <v>414091.92000000924</v>
      </c>
      <c r="I256" s="34">
        <v>2016838.5099999942</v>
      </c>
      <c r="J256" s="34">
        <v>-953723.27999999747</v>
      </c>
      <c r="L256" s="30">
        <f t="shared" si="401"/>
        <v>-2504421.8399999868</v>
      </c>
      <c r="M256" s="23">
        <v>-161.50281586641856</v>
      </c>
    </row>
    <row r="257" spans="1:34" x14ac:dyDescent="0.2">
      <c r="A257" s="22" t="str">
        <f t="shared" si="414"/>
        <v>Research</v>
      </c>
      <c r="B257" s="22" t="str">
        <f t="shared" si="415"/>
        <v>[RCTI] RII Centers &amp; Institutes</v>
      </c>
      <c r="E257" s="22" t="s">
        <v>100</v>
      </c>
      <c r="F257" s="29">
        <v>12997475.000000009</v>
      </c>
      <c r="G257" s="29">
        <v>14548173.559999999</v>
      </c>
      <c r="H257" s="29">
        <v>14372843.659999995</v>
      </c>
      <c r="I257" s="29">
        <v>14786935.289999997</v>
      </c>
      <c r="J257" s="29">
        <v>16803774.210000001</v>
      </c>
      <c r="L257" s="30">
        <f t="shared" si="401"/>
        <v>3806299.2099999916</v>
      </c>
      <c r="M257" s="23">
        <v>29.284912723432743</v>
      </c>
      <c r="N257" s="23">
        <f>F257/F255*100</f>
        <v>109.19322419989419</v>
      </c>
      <c r="O257" s="23">
        <f t="shared" ref="O257:O275" si="516">J257/J255*100</f>
        <v>64.990288052538062</v>
      </c>
    </row>
    <row r="258" spans="1:34" x14ac:dyDescent="0.2">
      <c r="A258" s="22" t="str">
        <f t="shared" si="414"/>
        <v>Research</v>
      </c>
      <c r="B258" s="22" t="str">
        <f t="shared" si="415"/>
        <v>[RCTI] RII Centers &amp; Institutes</v>
      </c>
      <c r="E258" s="31" t="s">
        <v>101</v>
      </c>
      <c r="F258" s="32">
        <v>14548173.559999999</v>
      </c>
      <c r="G258" s="32">
        <v>14372843.659999995</v>
      </c>
      <c r="H258" s="32">
        <v>14786935.289999997</v>
      </c>
      <c r="I258" s="32">
        <v>16803774.210000001</v>
      </c>
      <c r="J258" s="32">
        <v>15850050.719999995</v>
      </c>
      <c r="L258" s="30">
        <f t="shared" si="401"/>
        <v>1301877.1599999964</v>
      </c>
      <c r="M258" s="23">
        <v>8.948732668267656</v>
      </c>
      <c r="N258" s="23">
        <f>F258/F255*100</f>
        <v>122.22081421476491</v>
      </c>
      <c r="O258" s="23">
        <f t="shared" ref="O258:O276" si="517">J258/J255*100</f>
        <v>61.301666462949811</v>
      </c>
      <c r="P258" s="22">
        <v>0.74</v>
      </c>
      <c r="Q258" s="22">
        <v>1.49</v>
      </c>
      <c r="W258" s="42">
        <f t="shared" ref="W258" si="518">(J254-F254)/1000000</f>
        <v>11.448213499999998</v>
      </c>
      <c r="X258" s="42">
        <f t="shared" ref="X258" si="519">(J255-F255)/1000000</f>
        <v>13.952635339999985</v>
      </c>
      <c r="Y258" s="42">
        <f t="shared" ref="Y258" si="520">(J257-F257)/1000000</f>
        <v>3.8062992099999917</v>
      </c>
      <c r="Z258" s="42">
        <f t="shared" ref="Z258" si="521">(J258-F258)/1000000</f>
        <v>1.3018771599999963</v>
      </c>
      <c r="AA258" s="23">
        <f t="shared" ref="AA258" si="522">(J254/F254-1)*100</f>
        <v>85.092239047369162</v>
      </c>
      <c r="AB258" s="23">
        <f t="shared" ref="AB258" si="523">(J255/F255-1)*100</f>
        <v>117.21763179848273</v>
      </c>
      <c r="AC258" s="23">
        <f t="shared" ref="AC258" si="524">(J257/F257-1)*100</f>
        <v>29.284912723432743</v>
      </c>
      <c r="AD258" s="23">
        <f t="shared" ref="AD258" si="525">(J258/F258-1)*100</f>
        <v>8.948732668267656</v>
      </c>
      <c r="AE258" s="23">
        <f t="shared" ref="AE258" si="526">F257/F255*100</f>
        <v>109.19322419989419</v>
      </c>
      <c r="AF258" s="23">
        <f t="shared" ref="AF258" si="527">J257/J255*100</f>
        <v>64.990288052538062</v>
      </c>
      <c r="AG258" s="23">
        <f t="shared" ref="AG258" si="528">F258/F255*100</f>
        <v>122.22081421476491</v>
      </c>
      <c r="AH258" s="23">
        <f t="shared" ref="AH258" si="529">J258/J255*100</f>
        <v>61.301666462949811</v>
      </c>
    </row>
    <row r="259" spans="1:34" x14ac:dyDescent="0.2">
      <c r="A259" s="22" t="str">
        <f t="shared" si="414"/>
        <v>Research</v>
      </c>
      <c r="B259" s="22" t="str">
        <f t="shared" si="415"/>
        <v>[RSDV] RII Research Infrastructure</v>
      </c>
      <c r="D259" s="22" t="s">
        <v>32</v>
      </c>
      <c r="F259" s="28"/>
      <c r="G259" s="29"/>
      <c r="H259" s="29"/>
      <c r="I259" s="29"/>
      <c r="J259" s="29"/>
      <c r="L259" s="30">
        <f t="shared" si="401"/>
        <v>0</v>
      </c>
      <c r="M259" s="23"/>
    </row>
    <row r="260" spans="1:34" x14ac:dyDescent="0.2">
      <c r="A260" s="22" t="str">
        <f t="shared" si="414"/>
        <v>Research</v>
      </c>
      <c r="B260" s="22" t="str">
        <f t="shared" si="415"/>
        <v>[RSDV] RII Research Infrastructure</v>
      </c>
      <c r="E260" s="22" t="s">
        <v>0</v>
      </c>
      <c r="F260" s="29">
        <v>23162899.800000004</v>
      </c>
      <c r="G260" s="29">
        <v>22334479.350000005</v>
      </c>
      <c r="H260" s="29">
        <v>23030187.420000006</v>
      </c>
      <c r="I260" s="29">
        <v>30576930.330000006</v>
      </c>
      <c r="J260" s="29">
        <v>39929952.989999995</v>
      </c>
      <c r="L260" s="30">
        <f t="shared" si="401"/>
        <v>16767053.18999999</v>
      </c>
      <c r="M260" s="23">
        <v>72.387539275198989</v>
      </c>
    </row>
    <row r="261" spans="1:34" x14ac:dyDescent="0.2">
      <c r="A261" s="22" t="str">
        <f t="shared" si="414"/>
        <v>Research</v>
      </c>
      <c r="B261" s="22" t="str">
        <f t="shared" si="415"/>
        <v>[RSDV] RII Research Infrastructure</v>
      </c>
      <c r="E261" s="31" t="s">
        <v>98</v>
      </c>
      <c r="F261" s="32">
        <v>24209362.139999967</v>
      </c>
      <c r="G261" s="32">
        <v>24708294.199999981</v>
      </c>
      <c r="H261" s="32">
        <v>22653117.979999982</v>
      </c>
      <c r="I261" s="32">
        <v>28072150.200000033</v>
      </c>
      <c r="J261" s="32">
        <v>34575993.229999982</v>
      </c>
      <c r="L261" s="30">
        <f t="shared" si="401"/>
        <v>10366631.090000015</v>
      </c>
      <c r="M261" s="23">
        <v>42.820752690843221</v>
      </c>
    </row>
    <row r="262" spans="1:34" ht="13.5" thickBot="1" x14ac:dyDescent="0.25">
      <c r="A262" s="22" t="str">
        <f t="shared" si="414"/>
        <v>Research</v>
      </c>
      <c r="B262" s="22" t="str">
        <f t="shared" si="415"/>
        <v>[RSDV] RII Research Infrastructure</v>
      </c>
      <c r="E262" s="33" t="s">
        <v>99</v>
      </c>
      <c r="F262" s="34">
        <v>-1046462.3399999626</v>
      </c>
      <c r="G262" s="34">
        <v>-2373814.8499999754</v>
      </c>
      <c r="H262" s="34">
        <v>377069.44000002369</v>
      </c>
      <c r="I262" s="34">
        <v>2504780.1299999729</v>
      </c>
      <c r="J262" s="34">
        <v>5353959.7600000128</v>
      </c>
      <c r="L262" s="30">
        <f t="shared" si="401"/>
        <v>6400422.0999999754</v>
      </c>
      <c r="M262" s="23">
        <v>-611.62469544773148</v>
      </c>
    </row>
    <row r="263" spans="1:34" x14ac:dyDescent="0.2">
      <c r="A263" s="22" t="str">
        <f t="shared" si="414"/>
        <v>Research</v>
      </c>
      <c r="B263" s="22" t="str">
        <f t="shared" si="415"/>
        <v>[RSDV] RII Research Infrastructure</v>
      </c>
      <c r="E263" s="22" t="s">
        <v>100</v>
      </c>
      <c r="F263" s="29">
        <v>5413240.1999999639</v>
      </c>
      <c r="G263" s="29">
        <v>4366777.8600000013</v>
      </c>
      <c r="H263" s="29">
        <v>1992962.870000001</v>
      </c>
      <c r="I263" s="29">
        <v>2370032.4299999997</v>
      </c>
      <c r="J263" s="29">
        <v>4874812.62</v>
      </c>
      <c r="L263" s="30">
        <f t="shared" si="401"/>
        <v>-538427.57999996375</v>
      </c>
      <c r="M263" s="23">
        <v>-9.9464934144242729</v>
      </c>
      <c r="N263" s="23">
        <f>F263/F261*100</f>
        <v>22.3601108062898</v>
      </c>
      <c r="O263" s="23">
        <f t="shared" si="516"/>
        <v>14.098836113174478</v>
      </c>
    </row>
    <row r="264" spans="1:34" x14ac:dyDescent="0.2">
      <c r="A264" s="22" t="str">
        <f t="shared" si="414"/>
        <v>Research</v>
      </c>
      <c r="B264" s="22" t="str">
        <f t="shared" si="415"/>
        <v>[RSDV] RII Research Infrastructure</v>
      </c>
      <c r="E264" s="31" t="s">
        <v>101</v>
      </c>
      <c r="F264" s="32">
        <v>4366777.8600000013</v>
      </c>
      <c r="G264" s="32">
        <v>1992962.870000001</v>
      </c>
      <c r="H264" s="32">
        <v>2370032.4299999997</v>
      </c>
      <c r="I264" s="32">
        <v>4874812.62</v>
      </c>
      <c r="J264" s="32">
        <v>10228772.379999995</v>
      </c>
      <c r="L264" s="30">
        <f t="shared" si="401"/>
        <v>5861994.519999994</v>
      </c>
      <c r="M264" s="23">
        <v>134.24073099060715</v>
      </c>
      <c r="N264" s="23">
        <f>F264/F261*100</f>
        <v>18.037558506281272</v>
      </c>
      <c r="O264" s="23">
        <f t="shared" si="517"/>
        <v>29.583452055760368</v>
      </c>
      <c r="P264" s="22">
        <v>0.05</v>
      </c>
      <c r="Q264" s="22">
        <v>22.75</v>
      </c>
      <c r="W264" s="42">
        <f t="shared" ref="W264" si="530">(J260-F260)/1000000</f>
        <v>16.767053189999992</v>
      </c>
      <c r="X264" s="42">
        <f t="shared" ref="X264" si="531">(J261-F261)/1000000</f>
        <v>10.366631090000014</v>
      </c>
      <c r="Y264" s="42">
        <f t="shared" ref="Y264" si="532">(J263-F263)/1000000</f>
        <v>-0.53842757999996371</v>
      </c>
      <c r="Z264" s="42">
        <f t="shared" ref="Z264" si="533">(J264-F264)/1000000</f>
        <v>5.8619945199999943</v>
      </c>
      <c r="AA264" s="23">
        <f t="shared" ref="AA264" si="534">(J260/F260-1)*100</f>
        <v>72.387539275198989</v>
      </c>
      <c r="AB264" s="23">
        <f t="shared" ref="AB264" si="535">(J261/F261-1)*100</f>
        <v>42.820752690843221</v>
      </c>
      <c r="AC264" s="23">
        <f t="shared" ref="AC264" si="536">(J263/F263-1)*100</f>
        <v>-9.9464934144242729</v>
      </c>
      <c r="AD264" s="23">
        <f t="shared" ref="AD264" si="537">(J264/F264-1)*100</f>
        <v>134.24073099060715</v>
      </c>
      <c r="AE264" s="23">
        <f t="shared" ref="AE264" si="538">F263/F261*100</f>
        <v>22.3601108062898</v>
      </c>
      <c r="AF264" s="23">
        <f t="shared" ref="AF264" si="539">J263/J261*100</f>
        <v>14.098836113174478</v>
      </c>
      <c r="AG264" s="23">
        <f t="shared" ref="AG264" si="540">F264/F261*100</f>
        <v>18.037558506281272</v>
      </c>
      <c r="AH264" s="23">
        <f t="shared" ref="AH264" si="541">J264/J261*100</f>
        <v>29.583452055760368</v>
      </c>
    </row>
    <row r="265" spans="1:34" x14ac:dyDescent="0.2">
      <c r="A265" s="22" t="str">
        <f t="shared" si="414"/>
        <v>Research</v>
      </c>
      <c r="B265" s="22" t="str">
        <f t="shared" si="415"/>
        <v>[TCHP] Tech Parks Division</v>
      </c>
      <c r="D265" s="22" t="s">
        <v>79</v>
      </c>
      <c r="F265" s="28"/>
      <c r="G265" s="29"/>
      <c r="H265" s="29"/>
      <c r="I265" s="29"/>
      <c r="J265" s="29"/>
      <c r="L265" s="30">
        <f t="shared" ref="L265:L328" si="542">J265-F265</f>
        <v>0</v>
      </c>
      <c r="M265" s="23"/>
    </row>
    <row r="266" spans="1:34" x14ac:dyDescent="0.2">
      <c r="A266" s="22" t="str">
        <f t="shared" si="414"/>
        <v>Research</v>
      </c>
      <c r="B266" s="22" t="str">
        <f t="shared" si="415"/>
        <v>[TCHP] Tech Parks Division</v>
      </c>
      <c r="E266" s="22" t="s">
        <v>0</v>
      </c>
      <c r="F266" s="29">
        <v>790951.23</v>
      </c>
      <c r="G266" s="29">
        <v>1653527.38</v>
      </c>
      <c r="H266" s="29">
        <v>682530.77</v>
      </c>
      <c r="I266" s="29">
        <v>574243.74</v>
      </c>
      <c r="J266" s="29">
        <v>1528212.1400000001</v>
      </c>
      <c r="L266" s="30">
        <f t="shared" si="542"/>
        <v>737260.91000000015</v>
      </c>
      <c r="M266" s="23">
        <v>93.211930399299092</v>
      </c>
    </row>
    <row r="267" spans="1:34" x14ac:dyDescent="0.2">
      <c r="A267" s="22" t="str">
        <f t="shared" si="414"/>
        <v>Research</v>
      </c>
      <c r="B267" s="22" t="str">
        <f t="shared" si="415"/>
        <v>[TCHP] Tech Parks Division</v>
      </c>
      <c r="E267" s="31" t="s">
        <v>98</v>
      </c>
      <c r="F267" s="32">
        <v>702019.76</v>
      </c>
      <c r="G267" s="32">
        <v>644563.74</v>
      </c>
      <c r="H267" s="32">
        <v>648344.09000000008</v>
      </c>
      <c r="I267" s="32">
        <v>637345.67999999993</v>
      </c>
      <c r="J267" s="32">
        <v>725186.86</v>
      </c>
      <c r="L267" s="30">
        <f t="shared" si="542"/>
        <v>23167.099999999977</v>
      </c>
      <c r="M267" s="23">
        <v>3.3000638044718311</v>
      </c>
    </row>
    <row r="268" spans="1:34" ht="13.5" thickBot="1" x14ac:dyDescent="0.25">
      <c r="A268" s="22" t="str">
        <f t="shared" ref="A268:A331" si="543">IF(C268="",A267,C268)</f>
        <v>Research</v>
      </c>
      <c r="B268" s="22" t="str">
        <f t="shared" ref="B268:B331" si="544">IF(D268="",B267,D268)</f>
        <v>[TCHP] Tech Parks Division</v>
      </c>
      <c r="E268" s="33" t="s">
        <v>99</v>
      </c>
      <c r="F268" s="34">
        <v>88931.469999999972</v>
      </c>
      <c r="G268" s="34">
        <v>1008963.6399999999</v>
      </c>
      <c r="H268" s="34">
        <v>34186.679999999935</v>
      </c>
      <c r="I268" s="34">
        <v>-63101.939999999944</v>
      </c>
      <c r="J268" s="34">
        <v>803025.28000000014</v>
      </c>
      <c r="L268" s="30">
        <f t="shared" si="542"/>
        <v>714093.81000000017</v>
      </c>
      <c r="M268" s="23">
        <v>802.97088308559432</v>
      </c>
    </row>
    <row r="269" spans="1:34" x14ac:dyDescent="0.2">
      <c r="A269" s="22" t="str">
        <f t="shared" si="543"/>
        <v>Research</v>
      </c>
      <c r="B269" s="22" t="str">
        <f t="shared" si="544"/>
        <v>[TCHP] Tech Parks Division</v>
      </c>
      <c r="E269" s="22" t="s">
        <v>100</v>
      </c>
      <c r="F269" s="29">
        <v>-1856386.9500000002</v>
      </c>
      <c r="G269" s="29">
        <v>-1767455.4800000002</v>
      </c>
      <c r="H269" s="29">
        <v>-758491.84</v>
      </c>
      <c r="I269" s="29">
        <v>-724305.15999999992</v>
      </c>
      <c r="J269" s="29">
        <v>-787407.1</v>
      </c>
      <c r="L269" s="30">
        <f t="shared" si="542"/>
        <v>1068979.8500000001</v>
      </c>
      <c r="M269" s="23">
        <v>-57.583891655777904</v>
      </c>
      <c r="N269" s="23">
        <f>F269/F267*100</f>
        <v>-264.4351421105298</v>
      </c>
      <c r="O269" s="23">
        <f t="shared" si="516"/>
        <v>-108.57989070568652</v>
      </c>
    </row>
    <row r="270" spans="1:34" x14ac:dyDescent="0.2">
      <c r="A270" s="22" t="str">
        <f t="shared" si="543"/>
        <v>Research</v>
      </c>
      <c r="B270" s="22" t="str">
        <f t="shared" si="544"/>
        <v>[TCHP] Tech Parks Division</v>
      </c>
      <c r="E270" s="31" t="s">
        <v>101</v>
      </c>
      <c r="F270" s="32">
        <v>-1767455.4800000002</v>
      </c>
      <c r="G270" s="32">
        <v>-758491.84</v>
      </c>
      <c r="H270" s="32">
        <v>-724305.15999999992</v>
      </c>
      <c r="I270" s="32">
        <v>-787407.1</v>
      </c>
      <c r="J270" s="32">
        <v>15618.18</v>
      </c>
      <c r="L270" s="30">
        <f t="shared" si="542"/>
        <v>1783073.6600000001</v>
      </c>
      <c r="M270" s="23">
        <v>-100.88365337496366</v>
      </c>
      <c r="N270" s="23">
        <f>F270/F267*100</f>
        <v>-251.76719811989341</v>
      </c>
      <c r="O270" s="23">
        <f t="shared" si="517"/>
        <v>2.1536766399766263</v>
      </c>
      <c r="Q270" s="22">
        <v>0.03</v>
      </c>
      <c r="W270" s="42">
        <f t="shared" ref="W270" si="545">(J266-F266)/1000000</f>
        <v>0.73726091000000016</v>
      </c>
      <c r="X270" s="42">
        <f t="shared" ref="X270" si="546">(J267-F267)/1000000</f>
        <v>2.3167099999999975E-2</v>
      </c>
      <c r="Y270" s="42">
        <f t="shared" ref="Y270" si="547">(J269-F269)/1000000</f>
        <v>1.0689798500000001</v>
      </c>
      <c r="Z270" s="42">
        <f t="shared" ref="Z270" si="548">(J270-F270)/1000000</f>
        <v>1.7830736600000001</v>
      </c>
      <c r="AA270" s="23">
        <f t="shared" ref="AA270" si="549">(J266/F266-1)*100</f>
        <v>93.211930399299092</v>
      </c>
      <c r="AB270" s="23">
        <f t="shared" ref="AB270" si="550">(J267/F267-1)*100</f>
        <v>3.3000638044718311</v>
      </c>
      <c r="AC270" s="23">
        <f t="shared" ref="AC270" si="551">(J269/F269-1)*100</f>
        <v>-57.583891655777904</v>
      </c>
      <c r="AD270" s="23">
        <f t="shared" ref="AD270" si="552">(J270/F270-1)*100</f>
        <v>-100.88365337496366</v>
      </c>
      <c r="AE270" s="23">
        <f t="shared" ref="AE270" si="553">F269/F267*100</f>
        <v>-264.4351421105298</v>
      </c>
      <c r="AF270" s="23">
        <f t="shared" ref="AF270" si="554">J269/J267*100</f>
        <v>-108.57989070568652</v>
      </c>
      <c r="AG270" s="23">
        <f t="shared" ref="AG270" si="555">F270/F267*100</f>
        <v>-251.76719811989341</v>
      </c>
      <c r="AH270" s="23">
        <f t="shared" ref="AH270" si="556">J270/J267*100</f>
        <v>2.1536766399766263</v>
      </c>
    </row>
    <row r="271" spans="1:34" x14ac:dyDescent="0.2">
      <c r="A271" s="22" t="str">
        <f t="shared" si="543"/>
        <v>Research</v>
      </c>
      <c r="B271" s="22" t="str">
        <f t="shared" si="544"/>
        <v>[TLAZ] Tech Launch Arizona</v>
      </c>
      <c r="D271" s="22" t="s">
        <v>84</v>
      </c>
      <c r="F271" s="28"/>
      <c r="G271" s="29"/>
      <c r="H271" s="29"/>
      <c r="I271" s="29"/>
      <c r="J271" s="29"/>
      <c r="L271" s="30">
        <f t="shared" si="542"/>
        <v>0</v>
      </c>
      <c r="M271" s="23"/>
    </row>
    <row r="272" spans="1:34" x14ac:dyDescent="0.2">
      <c r="A272" s="22" t="str">
        <f t="shared" si="543"/>
        <v>Research</v>
      </c>
      <c r="B272" s="22" t="str">
        <f t="shared" si="544"/>
        <v>[TLAZ] Tech Launch Arizona</v>
      </c>
      <c r="E272" s="22" t="s">
        <v>0</v>
      </c>
      <c r="F272" s="29">
        <v>1887830.03</v>
      </c>
      <c r="G272" s="29">
        <v>1924041.58</v>
      </c>
      <c r="H272" s="29">
        <v>1345265</v>
      </c>
      <c r="I272" s="29">
        <v>2198359.92</v>
      </c>
      <c r="J272" s="29">
        <v>2180649.2399999998</v>
      </c>
      <c r="L272" s="30">
        <f t="shared" si="542"/>
        <v>292819.20999999973</v>
      </c>
      <c r="M272" s="23">
        <v>15.510888445820491</v>
      </c>
    </row>
    <row r="273" spans="1:34" x14ac:dyDescent="0.2">
      <c r="A273" s="22" t="str">
        <f t="shared" si="543"/>
        <v>Research</v>
      </c>
      <c r="B273" s="22" t="str">
        <f t="shared" si="544"/>
        <v>[TLAZ] Tech Launch Arizona</v>
      </c>
      <c r="E273" s="31" t="s">
        <v>98</v>
      </c>
      <c r="F273" s="32">
        <v>2413754.7999999998</v>
      </c>
      <c r="G273" s="32">
        <v>1928658.41</v>
      </c>
      <c r="H273" s="32">
        <v>1338354.2199999997</v>
      </c>
      <c r="I273" s="32">
        <v>2185510.58</v>
      </c>
      <c r="J273" s="32">
        <v>2004893.71</v>
      </c>
      <c r="L273" s="30">
        <f t="shared" si="542"/>
        <v>-408861.08999999985</v>
      </c>
      <c r="M273" s="23">
        <v>-16.938799665980987</v>
      </c>
    </row>
    <row r="274" spans="1:34" ht="13.5" thickBot="1" x14ac:dyDescent="0.25">
      <c r="A274" s="22" t="str">
        <f t="shared" si="543"/>
        <v>Research</v>
      </c>
      <c r="B274" s="22" t="str">
        <f t="shared" si="544"/>
        <v>[TLAZ] Tech Launch Arizona</v>
      </c>
      <c r="E274" s="33" t="s">
        <v>99</v>
      </c>
      <c r="F274" s="34">
        <v>-525924.76999999979</v>
      </c>
      <c r="G274" s="34">
        <v>-4616.8299999998417</v>
      </c>
      <c r="H274" s="34">
        <v>6910.7800000002608</v>
      </c>
      <c r="I274" s="34">
        <v>12849.339999999851</v>
      </c>
      <c r="J274" s="34">
        <v>175755.5299999998</v>
      </c>
      <c r="L274" s="30">
        <f t="shared" si="542"/>
        <v>701680.29999999958</v>
      </c>
      <c r="M274" s="23">
        <v>-133.41837844983036</v>
      </c>
    </row>
    <row r="275" spans="1:34" x14ac:dyDescent="0.2">
      <c r="A275" s="22" t="str">
        <f t="shared" si="543"/>
        <v>Research</v>
      </c>
      <c r="B275" s="22" t="str">
        <f t="shared" si="544"/>
        <v>[TLAZ] Tech Launch Arizona</v>
      </c>
      <c r="C275" s="27"/>
      <c r="E275" s="22" t="s">
        <v>100</v>
      </c>
      <c r="F275" s="29">
        <v>12955111.609999999</v>
      </c>
      <c r="G275" s="29">
        <v>12429186.84</v>
      </c>
      <c r="H275" s="29">
        <v>12424570.43</v>
      </c>
      <c r="I275" s="29">
        <v>12431480.84</v>
      </c>
      <c r="J275" s="29">
        <v>12444330.43</v>
      </c>
      <c r="L275" s="30">
        <f t="shared" si="542"/>
        <v>-510781.1799999997</v>
      </c>
      <c r="M275" s="23">
        <v>-3.9426999579511901</v>
      </c>
      <c r="N275" s="23">
        <f>F275/F273*100</f>
        <v>536.72028368415874</v>
      </c>
      <c r="O275" s="23">
        <f t="shared" si="516"/>
        <v>620.69776407249049</v>
      </c>
    </row>
    <row r="276" spans="1:34" x14ac:dyDescent="0.2">
      <c r="A276" s="22" t="str">
        <f t="shared" si="543"/>
        <v>Research</v>
      </c>
      <c r="B276" s="22" t="str">
        <f t="shared" si="544"/>
        <v>[TLAZ] Tech Launch Arizona</v>
      </c>
      <c r="C276" s="27"/>
      <c r="E276" s="31" t="s">
        <v>101</v>
      </c>
      <c r="F276" s="32">
        <v>12429186.84</v>
      </c>
      <c r="G276" s="32">
        <v>12424570.43</v>
      </c>
      <c r="H276" s="32">
        <v>12431480.84</v>
      </c>
      <c r="I276" s="32">
        <v>12444330.43</v>
      </c>
      <c r="J276" s="32">
        <v>12620086.26</v>
      </c>
      <c r="L276" s="30">
        <f t="shared" si="542"/>
        <v>190899.41999999993</v>
      </c>
      <c r="M276" s="23">
        <v>1.5358962935985598</v>
      </c>
      <c r="N276" s="23">
        <f>F276/F273*100</f>
        <v>514.93162602928851</v>
      </c>
      <c r="O276" s="23">
        <f t="shared" si="517"/>
        <v>629.46410560587776</v>
      </c>
      <c r="Q276" s="22">
        <v>2.19</v>
      </c>
      <c r="W276" s="42">
        <f t="shared" ref="W276" si="557">(J272-F272)/1000000</f>
        <v>0.29281920999999972</v>
      </c>
      <c r="X276" s="42">
        <f t="shared" ref="X276" si="558">(J273-F273)/1000000</f>
        <v>-0.40886108999999987</v>
      </c>
      <c r="Y276" s="42">
        <f t="shared" ref="Y276" si="559">(J275-F275)/1000000</f>
        <v>-0.51078117999999972</v>
      </c>
      <c r="Z276" s="42">
        <f t="shared" ref="Z276" si="560">(J276-F276)/1000000</f>
        <v>0.19089941999999993</v>
      </c>
      <c r="AA276" s="23">
        <f t="shared" ref="AA276" si="561">(J272/F272-1)*100</f>
        <v>15.510888445820491</v>
      </c>
      <c r="AB276" s="23">
        <f t="shared" ref="AB276" si="562">(J273/F273-1)*100</f>
        <v>-16.938799665980987</v>
      </c>
      <c r="AC276" s="23">
        <f t="shared" ref="AC276" si="563">(J275/F275-1)*100</f>
        <v>-3.9426999579511901</v>
      </c>
      <c r="AD276" s="23">
        <f t="shared" ref="AD276" si="564">(J276/F276-1)*100</f>
        <v>1.5358962935985598</v>
      </c>
      <c r="AE276" s="23">
        <f t="shared" ref="AE276" si="565">F275/F273*100</f>
        <v>536.72028368415874</v>
      </c>
      <c r="AF276" s="23">
        <f t="shared" ref="AF276" si="566">J275/J273*100</f>
        <v>620.69776407249049</v>
      </c>
      <c r="AG276" s="23">
        <f t="shared" ref="AG276" si="567">F276/F273*100</f>
        <v>514.93162602928851</v>
      </c>
      <c r="AH276" s="23">
        <f t="shared" ref="AH276" si="568">J276/J273*100</f>
        <v>629.46410560587776</v>
      </c>
    </row>
    <row r="277" spans="1:34" x14ac:dyDescent="0.2">
      <c r="A277" s="22" t="str">
        <f t="shared" si="543"/>
        <v>Research</v>
      </c>
      <c r="B277" s="22" t="str">
        <f t="shared" si="544"/>
        <v>[TLAZ] Tech Launch Arizona</v>
      </c>
      <c r="C277" s="27"/>
      <c r="F277" s="36"/>
      <c r="G277" s="36"/>
      <c r="H277" s="36"/>
      <c r="I277" s="36"/>
      <c r="J277" s="36"/>
      <c r="L277" s="30">
        <f t="shared" si="542"/>
        <v>0</v>
      </c>
      <c r="M277" s="23"/>
    </row>
    <row r="278" spans="1:34" x14ac:dyDescent="0.2">
      <c r="A278" s="22" t="str">
        <f t="shared" si="543"/>
        <v>Research Support Total</v>
      </c>
      <c r="C278" s="27" t="s">
        <v>107</v>
      </c>
      <c r="F278" s="36"/>
      <c r="G278" s="36"/>
      <c r="H278" s="36"/>
      <c r="I278" s="36"/>
      <c r="J278" s="36"/>
      <c r="L278" s="30">
        <f t="shared" si="542"/>
        <v>0</v>
      </c>
      <c r="M278" s="23"/>
    </row>
    <row r="279" spans="1:34" x14ac:dyDescent="0.2">
      <c r="A279" s="22" t="str">
        <f t="shared" si="543"/>
        <v>Research Support Total</v>
      </c>
      <c r="C279" s="27"/>
      <c r="E279" s="22" t="s">
        <v>0</v>
      </c>
      <c r="F279" s="29">
        <v>43075015.330000006</v>
      </c>
      <c r="G279" s="29">
        <v>49889414.960000008</v>
      </c>
      <c r="H279" s="29">
        <v>40636080.970000006</v>
      </c>
      <c r="I279" s="29">
        <v>55941576.45000001</v>
      </c>
      <c r="J279" s="29">
        <v>73824280.469999999</v>
      </c>
      <c r="L279" s="30">
        <f t="shared" si="542"/>
        <v>30749265.139999993</v>
      </c>
      <c r="M279" s="23">
        <v>71.38538408965897</v>
      </c>
    </row>
    <row r="280" spans="1:34" x14ac:dyDescent="0.2">
      <c r="A280" s="22" t="str">
        <f t="shared" si="543"/>
        <v>Research Support Total</v>
      </c>
      <c r="C280" s="27"/>
      <c r="E280" s="31" t="s">
        <v>98</v>
      </c>
      <c r="F280" s="32">
        <v>42797862.909999982</v>
      </c>
      <c r="G280" s="32">
        <v>43609504.919999994</v>
      </c>
      <c r="H280" s="32">
        <v>41041186.589999981</v>
      </c>
      <c r="I280" s="32">
        <v>53612763.110000044</v>
      </c>
      <c r="J280" s="32">
        <v>72627120.139999986</v>
      </c>
      <c r="L280" s="30">
        <f t="shared" si="542"/>
        <v>29829257.230000004</v>
      </c>
      <c r="M280" s="23">
        <v>69.698006399824735</v>
      </c>
    </row>
    <row r="281" spans="1:34" ht="13.5" thickBot="1" x14ac:dyDescent="0.25">
      <c r="A281" s="22" t="str">
        <f t="shared" si="543"/>
        <v>Research Support Total</v>
      </c>
      <c r="C281" s="27"/>
      <c r="E281" s="33" t="s">
        <v>99</v>
      </c>
      <c r="F281" s="34">
        <v>277152.42000002414</v>
      </c>
      <c r="G281" s="34">
        <v>6279910.040000014</v>
      </c>
      <c r="H281" s="34">
        <v>-405105.61999997497</v>
      </c>
      <c r="I281" s="34">
        <v>2328813.3399999663</v>
      </c>
      <c r="J281" s="34">
        <v>1197160.3300000131</v>
      </c>
      <c r="L281" s="30">
        <f t="shared" si="542"/>
        <v>920007.90999998897</v>
      </c>
      <c r="M281" s="23">
        <v>331.9501630185689</v>
      </c>
    </row>
    <row r="282" spans="1:34" x14ac:dyDescent="0.2">
      <c r="A282" s="22" t="str">
        <f t="shared" si="543"/>
        <v>Research Support Total</v>
      </c>
      <c r="C282" s="27"/>
      <c r="E282" s="22" t="s">
        <v>100</v>
      </c>
      <c r="F282" s="37">
        <v>30049909.959999975</v>
      </c>
      <c r="G282" s="29">
        <v>30327062.379999999</v>
      </c>
      <c r="H282" s="29">
        <v>36606972.420000017</v>
      </c>
      <c r="I282" s="29">
        <v>36201866.800000042</v>
      </c>
      <c r="J282" s="29">
        <v>38530680.140000008</v>
      </c>
      <c r="L282" s="30">
        <f t="shared" si="542"/>
        <v>8480770.1800000332</v>
      </c>
      <c r="M282" s="23">
        <v>28.222281501971057</v>
      </c>
      <c r="N282" s="23">
        <f>F282/F280*100</f>
        <v>70.213575904928263</v>
      </c>
      <c r="O282" s="23">
        <f t="shared" ref="O282" si="569">J282/J280*100</f>
        <v>53.052744024169172</v>
      </c>
    </row>
    <row r="283" spans="1:34" x14ac:dyDescent="0.2">
      <c r="A283" s="22" t="str">
        <f t="shared" si="543"/>
        <v>Research Support Total</v>
      </c>
      <c r="C283" s="27"/>
      <c r="E283" s="31" t="s">
        <v>101</v>
      </c>
      <c r="F283" s="32">
        <v>30327062.379999999</v>
      </c>
      <c r="G283" s="32">
        <v>36606972.420000017</v>
      </c>
      <c r="H283" s="32">
        <v>36201866.800000042</v>
      </c>
      <c r="I283" s="32">
        <v>38530680.140000008</v>
      </c>
      <c r="J283" s="32">
        <v>39727840.470000021</v>
      </c>
      <c r="L283" s="30">
        <f t="shared" si="542"/>
        <v>9400778.0900000222</v>
      </c>
      <c r="M283" s="23">
        <v>30.99798448068487</v>
      </c>
      <c r="N283" s="23">
        <f>F283/F280*100</f>
        <v>70.861160623312088</v>
      </c>
      <c r="O283" s="23">
        <f t="shared" ref="O283" si="570">J283/J280*100</f>
        <v>54.701109438758522</v>
      </c>
      <c r="W283" s="42">
        <f t="shared" ref="W283" si="571">(J279-F279)/1000000</f>
        <v>30.749265139999991</v>
      </c>
      <c r="X283" s="42">
        <f t="shared" ref="X283" si="572">(J280-F280)/1000000</f>
        <v>29.829257230000003</v>
      </c>
      <c r="Y283" s="42">
        <f t="shared" ref="Y283" si="573">(J282-F282)/1000000</f>
        <v>8.4807701800000324</v>
      </c>
      <c r="Z283" s="42">
        <f t="shared" ref="Z283" si="574">(J283-F283)/1000000</f>
        <v>9.4007780900000224</v>
      </c>
      <c r="AA283" s="23">
        <f t="shared" ref="AA283" si="575">(J279/F279-1)*100</f>
        <v>71.38538408965897</v>
      </c>
      <c r="AB283" s="23">
        <f t="shared" ref="AB283" si="576">(J280/F280-1)*100</f>
        <v>69.698006399824735</v>
      </c>
      <c r="AC283" s="23">
        <f t="shared" ref="AC283" si="577">(J282/F282-1)*100</f>
        <v>28.222281501971057</v>
      </c>
      <c r="AD283" s="23">
        <f t="shared" ref="AD283" si="578">(J283/F283-1)*100</f>
        <v>30.99798448068487</v>
      </c>
      <c r="AE283" s="23">
        <f t="shared" ref="AE283" si="579">F282/F280*100</f>
        <v>70.213575904928263</v>
      </c>
      <c r="AF283" s="23">
        <f t="shared" ref="AF283" si="580">J282/J280*100</f>
        <v>53.052744024169172</v>
      </c>
      <c r="AG283" s="23">
        <f t="shared" ref="AG283" si="581">F283/F280*100</f>
        <v>70.861160623312088</v>
      </c>
      <c r="AH283" s="23">
        <f t="shared" ref="AH283" si="582">J283/J280*100</f>
        <v>54.701109438758522</v>
      </c>
    </row>
    <row r="284" spans="1:34" x14ac:dyDescent="0.2">
      <c r="A284" s="22" t="str">
        <f t="shared" si="543"/>
        <v>Research Support Total</v>
      </c>
      <c r="C284" s="27"/>
      <c r="F284" s="36"/>
      <c r="G284" s="36"/>
      <c r="H284" s="36"/>
      <c r="I284" s="36"/>
      <c r="J284" s="36"/>
      <c r="L284" s="30">
        <f t="shared" si="542"/>
        <v>0</v>
      </c>
      <c r="M284" s="23"/>
    </row>
    <row r="285" spans="1:34" x14ac:dyDescent="0.2">
      <c r="A285" s="22" t="str">
        <f t="shared" si="543"/>
        <v>Development</v>
      </c>
      <c r="C285" s="27" t="s">
        <v>2</v>
      </c>
      <c r="F285" s="28"/>
      <c r="G285" s="29"/>
      <c r="H285" s="29"/>
      <c r="I285" s="29"/>
      <c r="J285" s="29"/>
      <c r="L285" s="30">
        <f t="shared" si="542"/>
        <v>0</v>
      </c>
      <c r="M285" s="23"/>
    </row>
    <row r="286" spans="1:34" x14ac:dyDescent="0.2">
      <c r="A286" s="22" t="str">
        <f t="shared" si="543"/>
        <v>Development</v>
      </c>
      <c r="B286" s="22" t="str">
        <f t="shared" si="544"/>
        <v>[UAFN] Alumni &amp; Development Division</v>
      </c>
      <c r="D286" s="22" t="s">
        <v>74</v>
      </c>
      <c r="F286" s="28"/>
      <c r="G286" s="29"/>
      <c r="H286" s="29"/>
      <c r="I286" s="29"/>
      <c r="J286" s="29"/>
      <c r="L286" s="30">
        <f t="shared" si="542"/>
        <v>0</v>
      </c>
      <c r="M286" s="23"/>
    </row>
    <row r="287" spans="1:34" x14ac:dyDescent="0.2">
      <c r="A287" s="22" t="str">
        <f t="shared" si="543"/>
        <v>Development</v>
      </c>
      <c r="B287" s="22" t="str">
        <f t="shared" si="544"/>
        <v>[UAFN] Alumni &amp; Development Division</v>
      </c>
      <c r="E287" s="22" t="s">
        <v>0</v>
      </c>
      <c r="F287" s="29">
        <v>18093112.420000006</v>
      </c>
      <c r="G287" s="29">
        <v>19849219.279999997</v>
      </c>
      <c r="H287" s="29">
        <v>21490714.759999998</v>
      </c>
      <c r="I287" s="29">
        <v>16980853.330000006</v>
      </c>
      <c r="J287" s="29">
        <v>16297484.160000002</v>
      </c>
      <c r="L287" s="30">
        <f t="shared" si="542"/>
        <v>-1795628.2600000035</v>
      </c>
      <c r="M287" s="23">
        <v>-9.9243746366994738</v>
      </c>
    </row>
    <row r="288" spans="1:34" x14ac:dyDescent="0.2">
      <c r="A288" s="22" t="str">
        <f t="shared" si="543"/>
        <v>Development</v>
      </c>
      <c r="B288" s="22" t="str">
        <f t="shared" si="544"/>
        <v>[UAFN] Alumni &amp; Development Division</v>
      </c>
      <c r="E288" s="31" t="s">
        <v>98</v>
      </c>
      <c r="F288" s="32">
        <v>17639433.940000009</v>
      </c>
      <c r="G288" s="32">
        <v>19363594.530000001</v>
      </c>
      <c r="H288" s="32">
        <v>22886225.150000002</v>
      </c>
      <c r="I288" s="32">
        <v>15391677.949999996</v>
      </c>
      <c r="J288" s="32">
        <v>16397342.950000005</v>
      </c>
      <c r="L288" s="30">
        <f t="shared" si="542"/>
        <v>-1242090.9900000039</v>
      </c>
      <c r="M288" s="23">
        <v>-7.0415581034229184</v>
      </c>
    </row>
    <row r="289" spans="1:34" ht="13.5" thickBot="1" x14ac:dyDescent="0.25">
      <c r="A289" s="22" t="str">
        <f t="shared" si="543"/>
        <v>Development</v>
      </c>
      <c r="B289" s="22" t="str">
        <f t="shared" si="544"/>
        <v>[UAFN] Alumni &amp; Development Division</v>
      </c>
      <c r="E289" s="33" t="s">
        <v>99</v>
      </c>
      <c r="F289" s="34">
        <v>453678.47999999672</v>
      </c>
      <c r="G289" s="34">
        <v>485624.74999999627</v>
      </c>
      <c r="H289" s="34">
        <v>-1395510.3900000043</v>
      </c>
      <c r="I289" s="34">
        <v>1589175.3800000101</v>
      </c>
      <c r="J289" s="34">
        <v>-99858.790000002831</v>
      </c>
      <c r="L289" s="30">
        <f t="shared" si="542"/>
        <v>-553537.26999999955</v>
      </c>
      <c r="M289" s="23">
        <v>-122.01091618892823</v>
      </c>
    </row>
    <row r="290" spans="1:34" x14ac:dyDescent="0.2">
      <c r="A290" s="22" t="str">
        <f t="shared" si="543"/>
        <v>Development</v>
      </c>
      <c r="B290" s="22" t="str">
        <f t="shared" si="544"/>
        <v>[UAFN] Alumni &amp; Development Division</v>
      </c>
      <c r="C290" s="27"/>
      <c r="E290" s="22" t="s">
        <v>100</v>
      </c>
      <c r="F290" s="29">
        <v>6040941.4000000041</v>
      </c>
      <c r="G290" s="29">
        <v>6494619.8800000008</v>
      </c>
      <c r="H290" s="29">
        <v>6980244.6300000008</v>
      </c>
      <c r="I290" s="29">
        <v>5584734.2399999993</v>
      </c>
      <c r="J290" s="29">
        <v>7173909.620000001</v>
      </c>
      <c r="L290" s="30">
        <f t="shared" si="542"/>
        <v>1132968.2199999969</v>
      </c>
      <c r="M290" s="23">
        <v>18.754828841743041</v>
      </c>
      <c r="N290" s="23">
        <f>F290/F288*100</f>
        <v>34.246798511494639</v>
      </c>
      <c r="O290" s="23">
        <f t="shared" ref="O290" si="583">J290/J288*100</f>
        <v>43.750439579602734</v>
      </c>
    </row>
    <row r="291" spans="1:34" x14ac:dyDescent="0.2">
      <c r="A291" s="22" t="str">
        <f t="shared" si="543"/>
        <v>Development</v>
      </c>
      <c r="B291" s="22" t="str">
        <f t="shared" si="544"/>
        <v>[UAFN] Alumni &amp; Development Division</v>
      </c>
      <c r="C291" s="27"/>
      <c r="E291" s="31" t="s">
        <v>101</v>
      </c>
      <c r="F291" s="32">
        <v>6494619.8800000008</v>
      </c>
      <c r="G291" s="32">
        <v>6980244.6300000008</v>
      </c>
      <c r="H291" s="32">
        <v>5584734.2399999993</v>
      </c>
      <c r="I291" s="32">
        <v>7173909.620000001</v>
      </c>
      <c r="J291" s="32">
        <v>7074050.8300000001</v>
      </c>
      <c r="L291" s="30">
        <f t="shared" si="542"/>
        <v>579430.94999999925</v>
      </c>
      <c r="M291" s="23">
        <v>8.9217069005738114</v>
      </c>
      <c r="N291" s="23">
        <f>F291/F288*100</f>
        <v>36.818754513842393</v>
      </c>
      <c r="O291" s="23">
        <f t="shared" ref="O291" si="584">J291/J288*100</f>
        <v>43.141445852359865</v>
      </c>
      <c r="Q291" s="22">
        <v>13.25</v>
      </c>
      <c r="W291" s="42">
        <f t="shared" ref="W291" si="585">(J287-F287)/1000000</f>
        <v>-1.7956282600000035</v>
      </c>
      <c r="X291" s="42">
        <f t="shared" ref="X291" si="586">(J288-F288)/1000000</f>
        <v>-1.2420909900000039</v>
      </c>
      <c r="Y291" s="42">
        <f t="shared" ref="Y291" si="587">(J290-F290)/1000000</f>
        <v>1.1329682199999969</v>
      </c>
      <c r="Z291" s="42">
        <f t="shared" ref="Z291" si="588">(J291-F291)/1000000</f>
        <v>0.57943094999999922</v>
      </c>
      <c r="AA291" s="23">
        <f t="shared" ref="AA291" si="589">(J287/F287-1)*100</f>
        <v>-9.9243746366994738</v>
      </c>
      <c r="AB291" s="23">
        <f t="shared" ref="AB291" si="590">(J288/F288-1)*100</f>
        <v>-7.0415581034229184</v>
      </c>
      <c r="AC291" s="23">
        <f t="shared" ref="AC291" si="591">(J290/F290-1)*100</f>
        <v>18.754828841743041</v>
      </c>
      <c r="AD291" s="23">
        <f t="shared" ref="AD291" si="592">(J291/F291-1)*100</f>
        <v>8.9217069005738114</v>
      </c>
      <c r="AE291" s="23">
        <f t="shared" ref="AE291" si="593">F290/F288*100</f>
        <v>34.246798511494639</v>
      </c>
      <c r="AF291" s="23">
        <f t="shared" ref="AF291" si="594">J290/J288*100</f>
        <v>43.750439579602734</v>
      </c>
      <c r="AG291" s="23">
        <f t="shared" ref="AG291" si="595">F291/F288*100</f>
        <v>36.818754513842393</v>
      </c>
      <c r="AH291" s="23">
        <f t="shared" ref="AH291" si="596">J291/J288*100</f>
        <v>43.141445852359865</v>
      </c>
    </row>
    <row r="292" spans="1:34" x14ac:dyDescent="0.2">
      <c r="A292" s="22" t="str">
        <f t="shared" si="543"/>
        <v>MarComm</v>
      </c>
      <c r="B292" s="22" t="str">
        <f t="shared" si="544"/>
        <v>[UAFN] Alumni &amp; Development Division</v>
      </c>
      <c r="C292" s="27" t="s">
        <v>3</v>
      </c>
      <c r="F292" s="28"/>
      <c r="G292" s="29"/>
      <c r="H292" s="29"/>
      <c r="I292" s="29"/>
      <c r="J292" s="29"/>
      <c r="L292" s="30">
        <f t="shared" si="542"/>
        <v>0</v>
      </c>
      <c r="M292" s="23"/>
    </row>
    <row r="293" spans="1:34" x14ac:dyDescent="0.2">
      <c r="A293" s="22" t="str">
        <f t="shared" si="543"/>
        <v>MarComm</v>
      </c>
      <c r="B293" s="22" t="str">
        <f t="shared" si="544"/>
        <v>[MCDV] Marketing Communications Div</v>
      </c>
      <c r="D293" s="22" t="s">
        <v>51</v>
      </c>
      <c r="F293" s="28"/>
      <c r="G293" s="29"/>
      <c r="H293" s="29"/>
      <c r="I293" s="29"/>
      <c r="J293" s="29"/>
      <c r="L293" s="30">
        <f t="shared" si="542"/>
        <v>0</v>
      </c>
      <c r="M293" s="23"/>
    </row>
    <row r="294" spans="1:34" x14ac:dyDescent="0.2">
      <c r="A294" s="22" t="str">
        <f t="shared" si="543"/>
        <v>MarComm</v>
      </c>
      <c r="B294" s="22" t="str">
        <f t="shared" si="544"/>
        <v>[MCDV] Marketing Communications Div</v>
      </c>
      <c r="E294" s="22" t="s">
        <v>0</v>
      </c>
      <c r="F294" s="29">
        <v>4843874</v>
      </c>
      <c r="G294" s="29">
        <v>10748751.379999999</v>
      </c>
      <c r="H294" s="29">
        <v>5690445.5199999996</v>
      </c>
      <c r="I294" s="29">
        <v>12902340.35</v>
      </c>
      <c r="J294" s="29">
        <v>15289572.629999999</v>
      </c>
      <c r="L294" s="30">
        <f t="shared" si="542"/>
        <v>10445698.629999999</v>
      </c>
      <c r="M294" s="23">
        <v>215.64761242757348</v>
      </c>
    </row>
    <row r="295" spans="1:34" x14ac:dyDescent="0.2">
      <c r="A295" s="22" t="str">
        <f t="shared" si="543"/>
        <v>MarComm</v>
      </c>
      <c r="B295" s="22" t="str">
        <f t="shared" si="544"/>
        <v>[MCDV] Marketing Communications Div</v>
      </c>
      <c r="E295" s="31" t="s">
        <v>98</v>
      </c>
      <c r="F295" s="32">
        <v>5055538.01</v>
      </c>
      <c r="G295" s="32">
        <v>9181859.5500000026</v>
      </c>
      <c r="H295" s="32">
        <v>4777240.7899999991</v>
      </c>
      <c r="I295" s="32">
        <v>12352823.120000005</v>
      </c>
      <c r="J295" s="32">
        <v>16023368.49</v>
      </c>
      <c r="L295" s="30">
        <f t="shared" si="542"/>
        <v>10967830.48</v>
      </c>
      <c r="M295" s="23">
        <v>216.94685033136562</v>
      </c>
    </row>
    <row r="296" spans="1:34" ht="13.5" thickBot="1" x14ac:dyDescent="0.25">
      <c r="A296" s="22" t="str">
        <f t="shared" si="543"/>
        <v>MarComm</v>
      </c>
      <c r="B296" s="22" t="str">
        <f t="shared" si="544"/>
        <v>[MCDV] Marketing Communications Div</v>
      </c>
      <c r="E296" s="33" t="s">
        <v>99</v>
      </c>
      <c r="F296" s="34">
        <v>-211664.00999999978</v>
      </c>
      <c r="G296" s="34">
        <v>1566891.8299999963</v>
      </c>
      <c r="H296" s="34">
        <v>913204.73000000045</v>
      </c>
      <c r="I296" s="34">
        <v>549517.22999999486</v>
      </c>
      <c r="J296" s="34">
        <v>-733795.86000000127</v>
      </c>
      <c r="L296" s="30">
        <f t="shared" si="542"/>
        <v>-522131.85000000149</v>
      </c>
      <c r="M296" s="23">
        <v>246.67956068677051</v>
      </c>
    </row>
    <row r="297" spans="1:34" x14ac:dyDescent="0.2">
      <c r="A297" s="22" t="str">
        <f t="shared" si="543"/>
        <v>MarComm</v>
      </c>
      <c r="B297" s="22" t="str">
        <f t="shared" si="544"/>
        <v>[MCDV] Marketing Communications Div</v>
      </c>
      <c r="C297" s="27"/>
      <c r="E297" s="22" t="s">
        <v>100</v>
      </c>
      <c r="F297" s="29">
        <v>1133823.3999999999</v>
      </c>
      <c r="G297" s="29">
        <v>922159.39</v>
      </c>
      <c r="H297" s="29">
        <v>2489051.2199999993</v>
      </c>
      <c r="I297" s="29">
        <v>3402255.9499999997</v>
      </c>
      <c r="J297" s="29">
        <v>3951773.1799999997</v>
      </c>
      <c r="L297" s="30">
        <f t="shared" si="542"/>
        <v>2817949.78</v>
      </c>
      <c r="M297" s="23">
        <v>248.53515812074437</v>
      </c>
      <c r="N297" s="23">
        <f>F297/F295*100</f>
        <v>22.427353879196726</v>
      </c>
      <c r="O297" s="23">
        <f t="shared" ref="O297" si="597">J297/J295*100</f>
        <v>24.662561947984006</v>
      </c>
    </row>
    <row r="298" spans="1:34" x14ac:dyDescent="0.2">
      <c r="A298" s="22" t="str">
        <f t="shared" si="543"/>
        <v>MarComm</v>
      </c>
      <c r="B298" s="22" t="str">
        <f t="shared" si="544"/>
        <v>[MCDV] Marketing Communications Div</v>
      </c>
      <c r="C298" s="27"/>
      <c r="E298" s="31" t="s">
        <v>101</v>
      </c>
      <c r="F298" s="32">
        <v>922159.39</v>
      </c>
      <c r="G298" s="32">
        <v>2489051.2199999993</v>
      </c>
      <c r="H298" s="32">
        <v>3402255.9499999997</v>
      </c>
      <c r="I298" s="32">
        <v>3951773.1799999997</v>
      </c>
      <c r="J298" s="32">
        <v>3217977.32</v>
      </c>
      <c r="L298" s="30">
        <f t="shared" si="542"/>
        <v>2295817.9299999997</v>
      </c>
      <c r="M298" s="23">
        <v>248.96107493955029</v>
      </c>
      <c r="N298" s="23">
        <f>F298/F295*100</f>
        <v>18.240578711423833</v>
      </c>
      <c r="O298" s="23">
        <f t="shared" ref="O298" si="598">J298/J295*100</f>
        <v>20.083026374936722</v>
      </c>
      <c r="W298" s="42">
        <f t="shared" ref="W298" si="599">(J294-F294)/1000000</f>
        <v>10.445698629999999</v>
      </c>
      <c r="X298" s="42">
        <f t="shared" ref="X298" si="600">(J295-F295)/1000000</f>
        <v>10.96783048</v>
      </c>
      <c r="Y298" s="42">
        <f t="shared" ref="Y298" si="601">(J297-F297)/1000000</f>
        <v>2.8179497799999997</v>
      </c>
      <c r="Z298" s="42">
        <f t="shared" ref="Z298" si="602">(J298-F298)/1000000</f>
        <v>2.2958179299999997</v>
      </c>
      <c r="AA298" s="23">
        <f t="shared" ref="AA298" si="603">(J294/F294-1)*100</f>
        <v>215.64761242757348</v>
      </c>
      <c r="AB298" s="23">
        <f t="shared" ref="AB298" si="604">(J295/F295-1)*100</f>
        <v>216.94685033136562</v>
      </c>
      <c r="AC298" s="23">
        <f t="shared" ref="AC298" si="605">(J297/F297-1)*100</f>
        <v>248.53515812074437</v>
      </c>
      <c r="AD298" s="23">
        <f t="shared" ref="AD298" si="606">(J298/F298-1)*100</f>
        <v>248.96107493955029</v>
      </c>
      <c r="AE298" s="23">
        <f t="shared" ref="AE298" si="607">F297/F295*100</f>
        <v>22.427353879196726</v>
      </c>
      <c r="AF298" s="23">
        <f t="shared" ref="AF298" si="608">J297/J295*100</f>
        <v>24.662561947984006</v>
      </c>
      <c r="AG298" s="23">
        <f t="shared" ref="AG298" si="609">F298/F295*100</f>
        <v>18.240578711423833</v>
      </c>
      <c r="AH298" s="23">
        <f t="shared" ref="AH298" si="610">J298/J295*100</f>
        <v>20.083026374936722</v>
      </c>
    </row>
    <row r="299" spans="1:34" x14ac:dyDescent="0.2">
      <c r="A299" s="22" t="str">
        <f t="shared" si="543"/>
        <v>Native Advc.</v>
      </c>
      <c r="B299" s="22" t="str">
        <f t="shared" si="544"/>
        <v>[MCDV] Marketing Communications Div</v>
      </c>
      <c r="C299" s="27" t="s">
        <v>97</v>
      </c>
      <c r="F299" s="28"/>
      <c r="G299" s="29"/>
      <c r="H299" s="29"/>
      <c r="I299" s="29"/>
      <c r="J299" s="29"/>
      <c r="L299" s="30">
        <f t="shared" si="542"/>
        <v>0</v>
      </c>
      <c r="M299" s="23"/>
    </row>
    <row r="300" spans="1:34" x14ac:dyDescent="0.2">
      <c r="A300" s="22" t="str">
        <f t="shared" si="543"/>
        <v>Native Advc.</v>
      </c>
      <c r="B300" s="22" t="str">
        <f t="shared" si="544"/>
        <v>[DNAA] Div of Native Am. Advancement</v>
      </c>
      <c r="D300" s="22" t="s">
        <v>66</v>
      </c>
      <c r="F300" s="28"/>
      <c r="G300" s="28"/>
      <c r="H300" s="28"/>
      <c r="I300" s="28"/>
      <c r="J300" s="28"/>
      <c r="L300" s="30">
        <f t="shared" si="542"/>
        <v>0</v>
      </c>
      <c r="M300" s="23"/>
    </row>
    <row r="301" spans="1:34" x14ac:dyDescent="0.2">
      <c r="A301" s="22" t="str">
        <f t="shared" si="543"/>
        <v>Native Advc.</v>
      </c>
      <c r="B301" s="22" t="str">
        <f t="shared" si="544"/>
        <v>[DNAA] Div of Native Am. Advancement</v>
      </c>
      <c r="E301" s="22" t="s">
        <v>0</v>
      </c>
      <c r="F301" s="29">
        <v>0</v>
      </c>
      <c r="G301" s="29">
        <v>0</v>
      </c>
      <c r="H301" s="29">
        <v>423000</v>
      </c>
      <c r="I301" s="29">
        <v>1245535.3899999999</v>
      </c>
      <c r="J301" s="29">
        <v>1475449.79</v>
      </c>
      <c r="L301" s="30">
        <f t="shared" si="542"/>
        <v>1475449.79</v>
      </c>
      <c r="M301" s="23"/>
    </row>
    <row r="302" spans="1:34" x14ac:dyDescent="0.2">
      <c r="A302" s="22" t="str">
        <f t="shared" si="543"/>
        <v>Native Advc.</v>
      </c>
      <c r="B302" s="22" t="str">
        <f t="shared" si="544"/>
        <v>[DNAA] Div of Native Am. Advancement</v>
      </c>
      <c r="E302" s="31" t="s">
        <v>98</v>
      </c>
      <c r="F302" s="32">
        <v>0</v>
      </c>
      <c r="G302" s="32">
        <v>0</v>
      </c>
      <c r="H302" s="32">
        <v>349773.1</v>
      </c>
      <c r="I302" s="32">
        <v>869203.77999999991</v>
      </c>
      <c r="J302" s="32">
        <v>857648.59999999986</v>
      </c>
      <c r="L302" s="30">
        <f t="shared" si="542"/>
        <v>857648.59999999986</v>
      </c>
      <c r="M302" s="23"/>
    </row>
    <row r="303" spans="1:34" ht="13.5" thickBot="1" x14ac:dyDescent="0.25">
      <c r="A303" s="22" t="str">
        <f t="shared" si="543"/>
        <v>Native Advc.</v>
      </c>
      <c r="B303" s="22" t="str">
        <f t="shared" si="544"/>
        <v>[DNAA] Div of Native Am. Advancement</v>
      </c>
      <c r="C303" s="27"/>
      <c r="E303" s="33" t="s">
        <v>99</v>
      </c>
      <c r="F303" s="34">
        <v>0</v>
      </c>
      <c r="G303" s="34">
        <v>0</v>
      </c>
      <c r="H303" s="34">
        <v>73226.900000000023</v>
      </c>
      <c r="I303" s="34">
        <v>376331.61</v>
      </c>
      <c r="J303" s="34">
        <v>617801.19000000018</v>
      </c>
      <c r="L303" s="30">
        <f t="shared" si="542"/>
        <v>617801.19000000018</v>
      </c>
      <c r="M303" s="23"/>
    </row>
    <row r="304" spans="1:34" x14ac:dyDescent="0.2">
      <c r="A304" s="22" t="str">
        <f t="shared" si="543"/>
        <v>Native Advc.</v>
      </c>
      <c r="B304" s="22" t="str">
        <f t="shared" si="544"/>
        <v>[DNAA] Div of Native Am. Advancement</v>
      </c>
      <c r="C304" s="27"/>
      <c r="E304" s="22" t="s">
        <v>100</v>
      </c>
      <c r="F304" s="29">
        <v>0</v>
      </c>
      <c r="G304" s="29">
        <v>0</v>
      </c>
      <c r="H304" s="29">
        <v>0</v>
      </c>
      <c r="I304" s="29">
        <v>73226.900000000009</v>
      </c>
      <c r="J304" s="29">
        <v>449558.51</v>
      </c>
      <c r="L304" s="30">
        <f t="shared" si="542"/>
        <v>449558.51</v>
      </c>
      <c r="M304" s="23"/>
      <c r="N304" s="23" t="e">
        <f>F304/F302*100</f>
        <v>#DIV/0!</v>
      </c>
      <c r="O304" s="23">
        <f t="shared" ref="O304:O311" si="611">J304/J302*100</f>
        <v>52.417564722894681</v>
      </c>
    </row>
    <row r="305" spans="1:34" x14ac:dyDescent="0.2">
      <c r="A305" s="22" t="str">
        <f t="shared" si="543"/>
        <v>Native Advc.</v>
      </c>
      <c r="B305" s="22" t="str">
        <f t="shared" si="544"/>
        <v>[DNAA] Div of Native Am. Advancement</v>
      </c>
      <c r="C305" s="27"/>
      <c r="E305" s="31" t="s">
        <v>101</v>
      </c>
      <c r="F305" s="32">
        <v>0</v>
      </c>
      <c r="G305" s="32">
        <v>0</v>
      </c>
      <c r="H305" s="32">
        <v>73226.900000000009</v>
      </c>
      <c r="I305" s="32">
        <v>449558.51</v>
      </c>
      <c r="J305" s="32">
        <v>1067359.7000000002</v>
      </c>
      <c r="L305" s="30">
        <f t="shared" si="542"/>
        <v>1067359.7000000002</v>
      </c>
      <c r="M305" s="23"/>
      <c r="N305" s="23" t="e">
        <f>F305/F302*100</f>
        <v>#DIV/0!</v>
      </c>
      <c r="O305" s="23">
        <f t="shared" ref="O305:O312" si="612">J305/J302*100</f>
        <v>124.45186758306379</v>
      </c>
      <c r="P305" s="22">
        <v>2E-3</v>
      </c>
      <c r="Q305" s="22">
        <v>1.07</v>
      </c>
      <c r="W305" s="42">
        <f t="shared" ref="W305" si="613">(J301-F301)/1000000</f>
        <v>1.4754497900000001</v>
      </c>
      <c r="X305" s="42">
        <f t="shared" ref="X305" si="614">(J302-F302)/1000000</f>
        <v>0.85764859999999987</v>
      </c>
      <c r="Y305" s="42">
        <f t="shared" ref="Y305" si="615">(J304-F304)/1000000</f>
        <v>0.44955851000000002</v>
      </c>
      <c r="Z305" s="42">
        <f t="shared" ref="Z305" si="616">(J305-F305)/1000000</f>
        <v>1.0673597000000001</v>
      </c>
      <c r="AA305" s="23" t="e">
        <f t="shared" ref="AA305" si="617">(J301/F301-1)*100</f>
        <v>#DIV/0!</v>
      </c>
      <c r="AB305" s="23" t="e">
        <f t="shared" ref="AB305" si="618">(J302/F302-1)*100</f>
        <v>#DIV/0!</v>
      </c>
      <c r="AC305" s="23" t="e">
        <f t="shared" ref="AC305" si="619">(J304/F304-1)*100</f>
        <v>#DIV/0!</v>
      </c>
      <c r="AD305" s="23" t="e">
        <f t="shared" ref="AD305" si="620">(J305/F305-1)*100</f>
        <v>#DIV/0!</v>
      </c>
      <c r="AE305" s="23" t="e">
        <f t="shared" ref="AE305" si="621">F304/F302*100</f>
        <v>#DIV/0!</v>
      </c>
      <c r="AF305" s="23">
        <f t="shared" ref="AF305" si="622">J304/J302*100</f>
        <v>52.417564722894681</v>
      </c>
      <c r="AG305" s="23" t="e">
        <f t="shared" ref="AG305" si="623">F305/F302*100</f>
        <v>#DIV/0!</v>
      </c>
      <c r="AH305" s="23">
        <f t="shared" ref="AH305" si="624">J305/J302*100</f>
        <v>124.45186758306379</v>
      </c>
    </row>
    <row r="306" spans="1:34" x14ac:dyDescent="0.2">
      <c r="A306" s="22" t="str">
        <f t="shared" si="543"/>
        <v>Native Advc.</v>
      </c>
      <c r="B306" s="22" t="str">
        <f t="shared" si="544"/>
        <v>[DNAA] Div of Native Am. Advancement</v>
      </c>
      <c r="C306" s="27"/>
      <c r="F306" s="28"/>
      <c r="G306" s="29"/>
      <c r="H306" s="29"/>
      <c r="I306" s="29"/>
      <c r="J306" s="29"/>
      <c r="L306" s="30">
        <f t="shared" si="542"/>
        <v>0</v>
      </c>
      <c r="M306" s="23"/>
    </row>
    <row r="307" spans="1:34" x14ac:dyDescent="0.2">
      <c r="A307" s="22" t="str">
        <f t="shared" si="543"/>
        <v>Native Advc.</v>
      </c>
      <c r="B307" s="22" t="str">
        <f t="shared" si="544"/>
        <v>[DEIT] University Compliance Division</v>
      </c>
      <c r="D307" s="22" t="s">
        <v>64</v>
      </c>
      <c r="F307" s="28"/>
      <c r="G307" s="28"/>
      <c r="H307" s="28"/>
      <c r="I307" s="28"/>
      <c r="J307" s="28"/>
      <c r="L307" s="30">
        <f t="shared" si="542"/>
        <v>0</v>
      </c>
      <c r="M307" s="23"/>
    </row>
    <row r="308" spans="1:34" x14ac:dyDescent="0.2">
      <c r="A308" s="22" t="str">
        <f t="shared" si="543"/>
        <v>Native Advc.</v>
      </c>
      <c r="B308" s="22" t="str">
        <f t="shared" si="544"/>
        <v>[DEIT] University Compliance Division</v>
      </c>
      <c r="E308" s="22" t="s">
        <v>0</v>
      </c>
      <c r="F308" s="29">
        <v>1168921.6000000001</v>
      </c>
      <c r="G308" s="29">
        <v>1821486.69</v>
      </c>
      <c r="H308" s="29">
        <v>1546933.92</v>
      </c>
      <c r="I308" s="29">
        <v>2783874.25</v>
      </c>
      <c r="J308" s="29">
        <v>1794352.51</v>
      </c>
      <c r="L308" s="30">
        <f t="shared" si="542"/>
        <v>625430.90999999992</v>
      </c>
      <c r="M308" s="23">
        <v>53.504949348185527</v>
      </c>
    </row>
    <row r="309" spans="1:34" x14ac:dyDescent="0.2">
      <c r="A309" s="22" t="str">
        <f t="shared" si="543"/>
        <v>Native Advc.</v>
      </c>
      <c r="B309" s="22" t="str">
        <f t="shared" si="544"/>
        <v>[DEIT] University Compliance Division</v>
      </c>
      <c r="E309" s="31" t="s">
        <v>98</v>
      </c>
      <c r="F309" s="32">
        <v>694929.55000000028</v>
      </c>
      <c r="G309" s="32">
        <v>3153599.68</v>
      </c>
      <c r="H309" s="32">
        <v>1348972.28</v>
      </c>
      <c r="I309" s="32">
        <v>1329253.0399999998</v>
      </c>
      <c r="J309" s="32">
        <v>1457968.37</v>
      </c>
      <c r="L309" s="30">
        <f t="shared" si="542"/>
        <v>763038.81999999983</v>
      </c>
      <c r="M309" s="23">
        <v>109.80088844977156</v>
      </c>
    </row>
    <row r="310" spans="1:34" ht="13.5" thickBot="1" x14ac:dyDescent="0.25">
      <c r="A310" s="22" t="str">
        <f t="shared" si="543"/>
        <v>Native Advc.</v>
      </c>
      <c r="B310" s="22" t="str">
        <f t="shared" si="544"/>
        <v>[DEIT] University Compliance Division</v>
      </c>
      <c r="E310" s="33" t="s">
        <v>99</v>
      </c>
      <c r="F310" s="34">
        <v>473992.04999999981</v>
      </c>
      <c r="G310" s="34">
        <v>-1332112.9900000002</v>
      </c>
      <c r="H310" s="34">
        <v>197961.6399999999</v>
      </c>
      <c r="I310" s="34">
        <v>1454621.2100000002</v>
      </c>
      <c r="J310" s="34">
        <v>336384.1399999999</v>
      </c>
      <c r="L310" s="30">
        <f t="shared" si="542"/>
        <v>-137607.90999999992</v>
      </c>
      <c r="M310" s="23">
        <v>-29.03169156529102</v>
      </c>
    </row>
    <row r="311" spans="1:34" x14ac:dyDescent="0.2">
      <c r="A311" s="22" t="str">
        <f t="shared" si="543"/>
        <v>Native Advc.</v>
      </c>
      <c r="B311" s="22" t="str">
        <f t="shared" si="544"/>
        <v>[DEIT] University Compliance Division</v>
      </c>
      <c r="E311" s="22" t="s">
        <v>100</v>
      </c>
      <c r="F311" s="29">
        <v>5382.190000000177</v>
      </c>
      <c r="G311" s="29">
        <v>479374.24</v>
      </c>
      <c r="H311" s="29">
        <v>-852738.77</v>
      </c>
      <c r="I311" s="29">
        <v>-654777.41</v>
      </c>
      <c r="J311" s="29">
        <v>799843.38</v>
      </c>
      <c r="L311" s="30">
        <f t="shared" si="542"/>
        <v>794461.18999999983</v>
      </c>
      <c r="M311" s="23">
        <v>14760.927986562601</v>
      </c>
      <c r="N311" s="23">
        <f>F311/F309*100</f>
        <v>0.77449433543301982</v>
      </c>
      <c r="O311" s="23">
        <f t="shared" si="611"/>
        <v>54.860132528115123</v>
      </c>
    </row>
    <row r="312" spans="1:34" x14ac:dyDescent="0.2">
      <c r="A312" s="22" t="str">
        <f t="shared" si="543"/>
        <v>Native Advc.</v>
      </c>
      <c r="B312" s="22" t="str">
        <f t="shared" si="544"/>
        <v>[DEIT] University Compliance Division</v>
      </c>
      <c r="E312" s="31" t="s">
        <v>101</v>
      </c>
      <c r="F312" s="32">
        <v>479374.24</v>
      </c>
      <c r="G312" s="32">
        <v>-852738.77</v>
      </c>
      <c r="H312" s="32">
        <v>-654777.41</v>
      </c>
      <c r="I312" s="32">
        <v>799843.38</v>
      </c>
      <c r="J312" s="32">
        <v>1136227.76</v>
      </c>
      <c r="L312" s="30">
        <f t="shared" si="542"/>
        <v>656853.52</v>
      </c>
      <c r="M312" s="23">
        <v>137.02311580196715</v>
      </c>
      <c r="N312" s="23">
        <f>F312/F309*100</f>
        <v>68.981703253229014</v>
      </c>
      <c r="O312" s="23">
        <f t="shared" si="612"/>
        <v>77.932264058650318</v>
      </c>
      <c r="W312" s="42">
        <f t="shared" ref="W312" si="625">(J308-F308)/1000000</f>
        <v>0.62543090999999995</v>
      </c>
      <c r="X312" s="42">
        <f t="shared" ref="X312" si="626">(J309-F309)/1000000</f>
        <v>0.76303881999999978</v>
      </c>
      <c r="Y312" s="42">
        <f t="shared" ref="Y312" si="627">(J311-F311)/1000000</f>
        <v>0.79446118999999982</v>
      </c>
      <c r="Z312" s="42">
        <f t="shared" ref="Z312" si="628">(J312-F312)/1000000</f>
        <v>0.65685351999999997</v>
      </c>
      <c r="AA312" s="23">
        <f t="shared" ref="AA312" si="629">(J308/F308-1)*100</f>
        <v>53.504949348185527</v>
      </c>
      <c r="AB312" s="23">
        <f t="shared" ref="AB312" si="630">(J309/F309-1)*100</f>
        <v>109.80088844977156</v>
      </c>
      <c r="AC312" s="23">
        <f t="shared" ref="AC312" si="631">(J311/F311-1)*100</f>
        <v>14760.927986562601</v>
      </c>
      <c r="AD312" s="23">
        <f t="shared" ref="AD312" si="632">(J312/F312-1)*100</f>
        <v>137.02311580196715</v>
      </c>
      <c r="AE312" s="23">
        <f t="shared" ref="AE312" si="633">F311/F309*100</f>
        <v>0.77449433543301982</v>
      </c>
      <c r="AF312" s="23">
        <f t="shared" ref="AF312" si="634">J311/J309*100</f>
        <v>54.860132528115123</v>
      </c>
      <c r="AG312" s="23">
        <f t="shared" ref="AG312" si="635">F312/F309*100</f>
        <v>68.981703253229014</v>
      </c>
      <c r="AH312" s="23">
        <f t="shared" ref="AH312" si="636">J312/J309*100</f>
        <v>77.932264058650318</v>
      </c>
    </row>
    <row r="313" spans="1:34" x14ac:dyDescent="0.2">
      <c r="A313" s="22" t="str">
        <f t="shared" si="543"/>
        <v>Native Advc.</v>
      </c>
      <c r="B313" s="22" t="str">
        <f t="shared" si="544"/>
        <v>[PRDV] Div of Secretary of the Univ</v>
      </c>
      <c r="D313" s="22" t="s">
        <v>49</v>
      </c>
      <c r="F313" s="28"/>
      <c r="G313" s="29"/>
      <c r="H313" s="29"/>
      <c r="I313" s="29"/>
      <c r="J313" s="29"/>
      <c r="L313" s="30">
        <f t="shared" si="542"/>
        <v>0</v>
      </c>
      <c r="M313" s="23"/>
    </row>
    <row r="314" spans="1:34" x14ac:dyDescent="0.2">
      <c r="A314" s="22" t="str">
        <f t="shared" si="543"/>
        <v>Native Advc.</v>
      </c>
      <c r="B314" s="22" t="str">
        <f t="shared" si="544"/>
        <v>[PRDV] Div of Secretary of the Univ</v>
      </c>
      <c r="E314" s="22" t="s">
        <v>0</v>
      </c>
      <c r="F314" s="29">
        <v>5069900</v>
      </c>
      <c r="G314" s="29">
        <v>9303654.0700000003</v>
      </c>
      <c r="H314" s="29">
        <v>5956508.7000000011</v>
      </c>
      <c r="I314" s="29">
        <v>10914277.73</v>
      </c>
      <c r="J314" s="29">
        <v>11353943.440000001</v>
      </c>
      <c r="L314" s="30">
        <f t="shared" si="542"/>
        <v>6284043.4400000013</v>
      </c>
      <c r="M314" s="23">
        <v>123.94807471547766</v>
      </c>
    </row>
    <row r="315" spans="1:34" x14ac:dyDescent="0.2">
      <c r="A315" s="22" t="str">
        <f t="shared" si="543"/>
        <v>Native Advc.</v>
      </c>
      <c r="B315" s="22" t="str">
        <f t="shared" si="544"/>
        <v>[PRDV] Div of Secretary of the Univ</v>
      </c>
      <c r="E315" s="31" t="s">
        <v>98</v>
      </c>
      <c r="F315" s="32">
        <v>4278206.8899999997</v>
      </c>
      <c r="G315" s="32">
        <v>8239105.6800000044</v>
      </c>
      <c r="H315" s="32">
        <v>5979312.5499999989</v>
      </c>
      <c r="I315" s="32">
        <v>8986222.5099999961</v>
      </c>
      <c r="J315" s="32">
        <v>10765348.380000008</v>
      </c>
      <c r="L315" s="30">
        <f t="shared" si="542"/>
        <v>6487141.4900000086</v>
      </c>
      <c r="M315" s="23">
        <v>151.63225287592414</v>
      </c>
    </row>
    <row r="316" spans="1:34" ht="13.5" thickBot="1" x14ac:dyDescent="0.25">
      <c r="A316" s="22" t="str">
        <f t="shared" si="543"/>
        <v>Native Advc.</v>
      </c>
      <c r="B316" s="22" t="str">
        <f t="shared" si="544"/>
        <v>[PRDV] Div of Secretary of the Univ</v>
      </c>
      <c r="E316" s="33" t="s">
        <v>99</v>
      </c>
      <c r="F316" s="34">
        <v>791693.11000000034</v>
      </c>
      <c r="G316" s="34">
        <v>1064548.3899999959</v>
      </c>
      <c r="H316" s="34">
        <v>-22803.849999997765</v>
      </c>
      <c r="I316" s="34">
        <v>1928055.2200000044</v>
      </c>
      <c r="J316" s="34">
        <v>588595.05999999307</v>
      </c>
      <c r="L316" s="30">
        <f t="shared" si="542"/>
        <v>-203098.05000000726</v>
      </c>
      <c r="M316" s="23">
        <v>-25.65363364094544</v>
      </c>
    </row>
    <row r="317" spans="1:34" x14ac:dyDescent="0.2">
      <c r="A317" s="22" t="str">
        <f t="shared" si="543"/>
        <v>Native Advc.</v>
      </c>
      <c r="B317" s="22" t="str">
        <f t="shared" si="544"/>
        <v>[PRDV] Div of Secretary of the Univ</v>
      </c>
      <c r="E317" s="22" t="s">
        <v>100</v>
      </c>
      <c r="F317" s="29">
        <v>1790515.4099999997</v>
      </c>
      <c r="G317" s="29">
        <v>2582208.52</v>
      </c>
      <c r="H317" s="29">
        <v>3646756.7700000005</v>
      </c>
      <c r="I317" s="29">
        <v>3623952.76</v>
      </c>
      <c r="J317" s="29">
        <v>5552008.2799999993</v>
      </c>
      <c r="L317" s="30">
        <f t="shared" si="542"/>
        <v>3761492.8699999996</v>
      </c>
      <c r="M317" s="23">
        <v>210.07877670262553</v>
      </c>
      <c r="N317" s="23">
        <f>F317/F315*100</f>
        <v>41.852006133345263</v>
      </c>
      <c r="O317" s="23">
        <f t="shared" ref="O317:O323" si="637">J317/J315*100</f>
        <v>51.572955040773095</v>
      </c>
    </row>
    <row r="318" spans="1:34" x14ac:dyDescent="0.2">
      <c r="A318" s="22" t="str">
        <f t="shared" si="543"/>
        <v>Native Advc.</v>
      </c>
      <c r="B318" s="22" t="str">
        <f t="shared" si="544"/>
        <v>[PRDV] Div of Secretary of the Univ</v>
      </c>
      <c r="E318" s="31" t="s">
        <v>101</v>
      </c>
      <c r="F318" s="32">
        <v>2582208.52</v>
      </c>
      <c r="G318" s="32">
        <v>3646756.7700000005</v>
      </c>
      <c r="H318" s="32">
        <v>3623952.76</v>
      </c>
      <c r="I318" s="32">
        <v>5552008.2799999993</v>
      </c>
      <c r="J318" s="32">
        <v>6140603.3400000008</v>
      </c>
      <c r="L318" s="30">
        <f t="shared" si="542"/>
        <v>3558394.8200000008</v>
      </c>
      <c r="M318" s="23">
        <v>137.80431721292595</v>
      </c>
      <c r="N318" s="23">
        <f>F318/F315*100</f>
        <v>60.357261497468158</v>
      </c>
      <c r="O318" s="23">
        <f t="shared" ref="O318:O324" si="638">J318/J315*100</f>
        <v>57.040451671848224</v>
      </c>
      <c r="W318" s="42">
        <f t="shared" ref="W318" si="639">(J314-F314)/1000000</f>
        <v>6.2840434400000014</v>
      </c>
      <c r="X318" s="42">
        <f t="shared" ref="X318" si="640">(J315-F315)/1000000</f>
        <v>6.4871414900000088</v>
      </c>
      <c r="Y318" s="42">
        <f t="shared" ref="Y318" si="641">(J317-F317)/1000000</f>
        <v>3.7614928699999997</v>
      </c>
      <c r="Z318" s="42">
        <f t="shared" ref="Z318" si="642">(J318-F318)/1000000</f>
        <v>3.5583948200000006</v>
      </c>
      <c r="AA318" s="23">
        <f t="shared" ref="AA318" si="643">(J314/F314-1)*100</f>
        <v>123.94807471547766</v>
      </c>
      <c r="AB318" s="23">
        <f t="shared" ref="AB318" si="644">(J315/F315-1)*100</f>
        <v>151.63225287592414</v>
      </c>
      <c r="AC318" s="23">
        <f t="shared" ref="AC318" si="645">(J317/F317-1)*100</f>
        <v>210.07877670262553</v>
      </c>
      <c r="AD318" s="23">
        <f t="shared" ref="AD318" si="646">(J318/F318-1)*100</f>
        <v>137.80431721292595</v>
      </c>
      <c r="AE318" s="23">
        <f t="shared" ref="AE318" si="647">F317/F315*100</f>
        <v>41.852006133345263</v>
      </c>
      <c r="AF318" s="23">
        <f t="shared" ref="AF318" si="648">J317/J315*100</f>
        <v>51.572955040773095</v>
      </c>
      <c r="AG318" s="23">
        <f t="shared" ref="AG318" si="649">F318/F315*100</f>
        <v>60.357261497468158</v>
      </c>
      <c r="AH318" s="23">
        <f t="shared" ref="AH318" si="650">J318/J315*100</f>
        <v>57.040451671848224</v>
      </c>
    </row>
    <row r="319" spans="1:34" x14ac:dyDescent="0.2">
      <c r="A319" s="22" t="str">
        <f t="shared" si="543"/>
        <v>Native Advc.</v>
      </c>
      <c r="B319" s="22" t="str">
        <f t="shared" si="544"/>
        <v>[UITS] Univ Info Tech Services Div</v>
      </c>
      <c r="D319" s="22" t="s">
        <v>31</v>
      </c>
      <c r="F319" s="28"/>
      <c r="G319" s="29"/>
      <c r="H319" s="29"/>
      <c r="I319" s="29"/>
      <c r="J319" s="29"/>
      <c r="L319" s="30">
        <f t="shared" si="542"/>
        <v>0</v>
      </c>
      <c r="M319" s="23"/>
    </row>
    <row r="320" spans="1:34" x14ac:dyDescent="0.2">
      <c r="A320" s="22" t="str">
        <f t="shared" si="543"/>
        <v>Native Advc.</v>
      </c>
      <c r="B320" s="22" t="str">
        <f t="shared" si="544"/>
        <v>[UITS] Univ Info Tech Services Div</v>
      </c>
      <c r="E320" s="22" t="s">
        <v>0</v>
      </c>
      <c r="F320" s="29">
        <v>48530579.24000001</v>
      </c>
      <c r="G320" s="29">
        <v>63007979.679999992</v>
      </c>
      <c r="H320" s="29">
        <v>67170988.359999985</v>
      </c>
      <c r="I320" s="29">
        <v>72067527.61999996</v>
      </c>
      <c r="J320" s="29">
        <v>77647478.090000004</v>
      </c>
      <c r="L320" s="30">
        <f t="shared" si="542"/>
        <v>29116898.849999994</v>
      </c>
      <c r="M320" s="23">
        <v>59.99701488417675</v>
      </c>
    </row>
    <row r="321" spans="1:34" x14ac:dyDescent="0.2">
      <c r="A321" s="22" t="str">
        <f t="shared" si="543"/>
        <v>Native Advc.</v>
      </c>
      <c r="B321" s="22" t="str">
        <f t="shared" si="544"/>
        <v>[UITS] Univ Info Tech Services Div</v>
      </c>
      <c r="E321" s="31" t="s">
        <v>98</v>
      </c>
      <c r="F321" s="32">
        <v>46771731.379999965</v>
      </c>
      <c r="G321" s="32">
        <v>62745326.940000057</v>
      </c>
      <c r="H321" s="32">
        <v>60943506.819999985</v>
      </c>
      <c r="I321" s="32">
        <v>70083803.290000021</v>
      </c>
      <c r="J321" s="32">
        <v>83139719.599999994</v>
      </c>
      <c r="L321" s="30">
        <f t="shared" si="542"/>
        <v>36367988.220000029</v>
      </c>
      <c r="M321" s="23">
        <v>77.756343729347861</v>
      </c>
    </row>
    <row r="322" spans="1:34" ht="13.5" thickBot="1" x14ac:dyDescent="0.25">
      <c r="A322" s="22" t="str">
        <f t="shared" si="543"/>
        <v>Native Advc.</v>
      </c>
      <c r="B322" s="22" t="str">
        <f t="shared" si="544"/>
        <v>[UITS] Univ Info Tech Services Div</v>
      </c>
      <c r="E322" s="33" t="s">
        <v>99</v>
      </c>
      <c r="F322" s="34">
        <v>1758847.8600000441</v>
      </c>
      <c r="G322" s="34">
        <v>262652.73999993503</v>
      </c>
      <c r="H322" s="34">
        <v>6227481.5399999991</v>
      </c>
      <c r="I322" s="34">
        <v>1983724.3299999386</v>
      </c>
      <c r="J322" s="34">
        <v>-5492241.5099999905</v>
      </c>
      <c r="L322" s="30">
        <f t="shared" si="542"/>
        <v>-7251089.3700000346</v>
      </c>
      <c r="M322" s="23">
        <v>-412.26359225861938</v>
      </c>
    </row>
    <row r="323" spans="1:34" x14ac:dyDescent="0.2">
      <c r="A323" s="22" t="str">
        <f t="shared" si="543"/>
        <v>Native Advc.</v>
      </c>
      <c r="B323" s="22" t="str">
        <f t="shared" si="544"/>
        <v>[UITS] Univ Info Tech Services Div</v>
      </c>
      <c r="E323" s="22" t="s">
        <v>100</v>
      </c>
      <c r="F323" s="29">
        <v>4254868.6499999575</v>
      </c>
      <c r="G323" s="29">
        <v>6013716.5100000016</v>
      </c>
      <c r="H323" s="29">
        <v>6276369.2500000009</v>
      </c>
      <c r="I323" s="29">
        <v>12503850.789999999</v>
      </c>
      <c r="J323" s="29">
        <v>14487575.119999997</v>
      </c>
      <c r="L323" s="30">
        <f t="shared" si="542"/>
        <v>10232706.47000004</v>
      </c>
      <c r="M323" s="23">
        <v>240.49406249004051</v>
      </c>
      <c r="N323" s="23">
        <f>F323/F321*100</f>
        <v>9.0970946006488429</v>
      </c>
      <c r="O323" s="23">
        <f t="shared" si="637"/>
        <v>17.425576114163366</v>
      </c>
    </row>
    <row r="324" spans="1:34" x14ac:dyDescent="0.2">
      <c r="A324" s="22" t="str">
        <f t="shared" si="543"/>
        <v>Native Advc.</v>
      </c>
      <c r="B324" s="22" t="str">
        <f t="shared" si="544"/>
        <v>[UITS] Univ Info Tech Services Div</v>
      </c>
      <c r="E324" s="31" t="s">
        <v>101</v>
      </c>
      <c r="F324" s="32">
        <v>6013716.5100000016</v>
      </c>
      <c r="G324" s="32">
        <v>6276369.2500000009</v>
      </c>
      <c r="H324" s="32">
        <v>12503850.789999999</v>
      </c>
      <c r="I324" s="32">
        <v>14487575.119999997</v>
      </c>
      <c r="J324" s="32">
        <v>8995333.6099999975</v>
      </c>
      <c r="L324" s="30">
        <f t="shared" si="542"/>
        <v>2981617.0999999959</v>
      </c>
      <c r="M324" s="23">
        <v>49.580273613529457</v>
      </c>
      <c r="N324" s="23">
        <f>F324/F321*100</f>
        <v>12.857587975824911</v>
      </c>
      <c r="O324" s="23">
        <f t="shared" si="638"/>
        <v>10.819538065894557</v>
      </c>
      <c r="Q324" s="22">
        <v>47.8</v>
      </c>
      <c r="W324" s="42">
        <f t="shared" ref="W324" si="651">(J320-F320)/1000000</f>
        <v>29.116898849999995</v>
      </c>
      <c r="X324" s="42">
        <f t="shared" ref="X324" si="652">(J321-F321)/1000000</f>
        <v>36.367988220000029</v>
      </c>
      <c r="Y324" s="42">
        <f t="shared" ref="Y324" si="653">(J323-F323)/1000000</f>
        <v>10.232706470000039</v>
      </c>
      <c r="Z324" s="42">
        <f t="shared" ref="Z324" si="654">(J324-F324)/1000000</f>
        <v>2.9816170999999958</v>
      </c>
      <c r="AA324" s="23">
        <f t="shared" ref="AA324" si="655">(J320/F320-1)*100</f>
        <v>59.99701488417675</v>
      </c>
      <c r="AB324" s="23">
        <f t="shared" ref="AB324" si="656">(J321/F321-1)*100</f>
        <v>77.756343729347861</v>
      </c>
      <c r="AC324" s="23">
        <f t="shared" ref="AC324" si="657">(J323/F323-1)*100</f>
        <v>240.49406249004051</v>
      </c>
      <c r="AD324" s="23">
        <f t="shared" ref="AD324" si="658">(J324/F324-1)*100</f>
        <v>49.580273613529457</v>
      </c>
      <c r="AE324" s="23">
        <f t="shared" ref="AE324" si="659">F323/F321*100</f>
        <v>9.0970946006488429</v>
      </c>
      <c r="AF324" s="23">
        <f t="shared" ref="AF324" si="660">J323/J321*100</f>
        <v>17.425576114163366</v>
      </c>
      <c r="AG324" s="23">
        <f t="shared" ref="AG324" si="661">F324/F321*100</f>
        <v>12.857587975824911</v>
      </c>
      <c r="AH324" s="23">
        <f t="shared" ref="AH324" si="662">J324/J321*100</f>
        <v>10.819538065894557</v>
      </c>
    </row>
    <row r="325" spans="1:34" x14ac:dyDescent="0.2">
      <c r="A325" s="22" t="str">
        <f t="shared" si="543"/>
        <v>Native Advc.</v>
      </c>
      <c r="B325" s="22" t="str">
        <f t="shared" si="544"/>
        <v>[UITS] Univ Info Tech Services Div</v>
      </c>
      <c r="G325" s="29"/>
      <c r="H325" s="29"/>
      <c r="I325" s="29"/>
      <c r="J325" s="29"/>
      <c r="L325" s="30">
        <f t="shared" si="542"/>
        <v>0</v>
      </c>
      <c r="M325" s="23"/>
    </row>
    <row r="326" spans="1:34" x14ac:dyDescent="0.2">
      <c r="A326" s="22" t="str">
        <f t="shared" si="543"/>
        <v>Secretary Total</v>
      </c>
      <c r="B326" s="22" t="str">
        <f t="shared" si="544"/>
        <v>[UITS] Univ Info Tech Services Div</v>
      </c>
      <c r="C326" s="27" t="s">
        <v>108</v>
      </c>
      <c r="L326" s="30">
        <f t="shared" si="542"/>
        <v>0</v>
      </c>
      <c r="M326" s="23"/>
    </row>
    <row r="327" spans="1:34" x14ac:dyDescent="0.2">
      <c r="A327" s="22" t="str">
        <f t="shared" si="543"/>
        <v>Secretary Total</v>
      </c>
      <c r="B327" s="22" t="str">
        <f t="shared" si="544"/>
        <v>[UITS] Univ Info Tech Services Div</v>
      </c>
      <c r="E327" s="22" t="s">
        <v>0</v>
      </c>
      <c r="F327" s="29">
        <v>54769400.840000011</v>
      </c>
      <c r="G327" s="29">
        <v>74133120.439999998</v>
      </c>
      <c r="H327" s="29">
        <v>74674430.979999989</v>
      </c>
      <c r="I327" s="29">
        <v>85765679.599999964</v>
      </c>
      <c r="J327" s="29">
        <v>90795774.040000007</v>
      </c>
      <c r="L327" s="30">
        <f t="shared" si="542"/>
        <v>36026373.199999996</v>
      </c>
      <c r="M327" s="23">
        <v>65.778286136898316</v>
      </c>
    </row>
    <row r="328" spans="1:34" x14ac:dyDescent="0.2">
      <c r="A328" s="22" t="str">
        <f t="shared" si="543"/>
        <v>Secretary Total</v>
      </c>
      <c r="B328" s="22" t="str">
        <f t="shared" si="544"/>
        <v>[UITS] Univ Info Tech Services Div</v>
      </c>
      <c r="E328" s="31" t="s">
        <v>98</v>
      </c>
      <c r="F328" s="32">
        <v>51744867.819999963</v>
      </c>
      <c r="G328" s="32">
        <v>74138032.300000072</v>
      </c>
      <c r="H328" s="32">
        <v>68271791.649999976</v>
      </c>
      <c r="I328" s="32">
        <v>80399278.840000018</v>
      </c>
      <c r="J328" s="32">
        <v>95363036.350000009</v>
      </c>
      <c r="L328" s="30">
        <f t="shared" si="542"/>
        <v>43618168.530000046</v>
      </c>
      <c r="M328" s="23">
        <v>84.294675718818127</v>
      </c>
    </row>
    <row r="329" spans="1:34" ht="13.5" thickBot="1" x14ac:dyDescent="0.25">
      <c r="A329" s="22" t="str">
        <f t="shared" si="543"/>
        <v>Secretary Total</v>
      </c>
      <c r="B329" s="22" t="str">
        <f t="shared" si="544"/>
        <v>[UITS] Univ Info Tech Services Div</v>
      </c>
      <c r="E329" s="33" t="s">
        <v>99</v>
      </c>
      <c r="F329" s="34">
        <v>3024533.020000048</v>
      </c>
      <c r="G329" s="34">
        <v>-4911.8600000739098</v>
      </c>
      <c r="H329" s="34">
        <v>6402639.3300000131</v>
      </c>
      <c r="I329" s="34">
        <v>5366400.7599999458</v>
      </c>
      <c r="J329" s="34">
        <v>-4567262.3100000024</v>
      </c>
      <c r="L329" s="30">
        <f t="shared" ref="L329:L392" si="663">J329-F329</f>
        <v>-7591795.3300000504</v>
      </c>
      <c r="M329" s="23">
        <v>-251.00718953301194</v>
      </c>
    </row>
    <row r="330" spans="1:34" x14ac:dyDescent="0.2">
      <c r="A330" s="22" t="str">
        <f t="shared" si="543"/>
        <v>Secretary Total</v>
      </c>
      <c r="B330" s="22" t="str">
        <f t="shared" si="544"/>
        <v>[UITS] Univ Info Tech Services Div</v>
      </c>
      <c r="E330" s="22" t="s">
        <v>100</v>
      </c>
      <c r="F330" s="37">
        <v>6050766.2499999581</v>
      </c>
      <c r="G330" s="29">
        <v>9075299.270000007</v>
      </c>
      <c r="H330" s="29">
        <v>9070387.4099999331</v>
      </c>
      <c r="I330" s="29">
        <v>15473026.739999946</v>
      </c>
      <c r="J330" s="29">
        <v>20839427.499999892</v>
      </c>
      <c r="L330" s="30">
        <f t="shared" si="663"/>
        <v>14788661.249999933</v>
      </c>
      <c r="M330" s="23">
        <v>244.40972661933577</v>
      </c>
      <c r="N330" s="23">
        <f>F330/F328*100</f>
        <v>11.693461602894018</v>
      </c>
      <c r="O330" s="23">
        <f t="shared" ref="O330" si="664">J330/J328*100</f>
        <v>21.852730678074607</v>
      </c>
    </row>
    <row r="331" spans="1:34" x14ac:dyDescent="0.2">
      <c r="A331" s="22" t="str">
        <f t="shared" si="543"/>
        <v>Secretary Total</v>
      </c>
      <c r="B331" s="22" t="str">
        <f t="shared" si="544"/>
        <v>[UITS] Univ Info Tech Services Div</v>
      </c>
      <c r="E331" s="31" t="s">
        <v>101</v>
      </c>
      <c r="F331" s="32">
        <v>9075299.270000007</v>
      </c>
      <c r="G331" s="32">
        <v>9070387.4099999331</v>
      </c>
      <c r="H331" s="32">
        <v>15473026.739999946</v>
      </c>
      <c r="I331" s="32">
        <v>20839427.499999892</v>
      </c>
      <c r="J331" s="32">
        <v>16272165.18999989</v>
      </c>
      <c r="L331" s="30">
        <f t="shared" si="663"/>
        <v>7196865.9199998826</v>
      </c>
      <c r="M331" s="23">
        <v>79.301692493936642</v>
      </c>
      <c r="N331" s="23">
        <f>F331/F328*100</f>
        <v>17.538549526436906</v>
      </c>
      <c r="O331" s="23">
        <f t="shared" ref="O331" si="665">J331/J328*100</f>
        <v>17.063388303071672</v>
      </c>
      <c r="W331" s="42">
        <f t="shared" ref="W331" si="666">(J327-F327)/1000000</f>
        <v>36.026373199999995</v>
      </c>
      <c r="X331" s="42">
        <f t="shared" ref="X331" si="667">(J328-F328)/1000000</f>
        <v>43.618168530000048</v>
      </c>
      <c r="Y331" s="42">
        <f t="shared" ref="Y331" si="668">(J330-F330)/1000000</f>
        <v>14.788661249999933</v>
      </c>
      <c r="Z331" s="42">
        <f t="shared" ref="Z331" si="669">(J331-F331)/1000000</f>
        <v>7.1968659199998823</v>
      </c>
      <c r="AA331" s="23">
        <f t="shared" ref="AA331" si="670">(J327/F327-1)*100</f>
        <v>65.778286136898316</v>
      </c>
      <c r="AB331" s="23">
        <f t="shared" ref="AB331" si="671">(J328/F328-1)*100</f>
        <v>84.294675718818127</v>
      </c>
      <c r="AC331" s="23">
        <f t="shared" ref="AC331" si="672">(J330/F330-1)*100</f>
        <v>244.40972661933577</v>
      </c>
      <c r="AD331" s="23">
        <f t="shared" ref="AD331" si="673">(J331/F331-1)*100</f>
        <v>79.301692493936642</v>
      </c>
      <c r="AE331" s="23">
        <f t="shared" ref="AE331" si="674">F330/F328*100</f>
        <v>11.693461602894018</v>
      </c>
      <c r="AF331" s="23">
        <f t="shared" ref="AF331" si="675">J330/J328*100</f>
        <v>21.852730678074607</v>
      </c>
      <c r="AG331" s="23">
        <f t="shared" ref="AG331" si="676">F331/F328*100</f>
        <v>17.538549526436906</v>
      </c>
      <c r="AH331" s="23">
        <f t="shared" ref="AH331" si="677">J331/J328*100</f>
        <v>17.063388303071672</v>
      </c>
    </row>
    <row r="332" spans="1:34" x14ac:dyDescent="0.2">
      <c r="A332" s="22" t="str">
        <f t="shared" ref="A332:A395" si="678">IF(C332="",A331,C332)</f>
        <v>Secretary Total</v>
      </c>
      <c r="B332" s="22" t="str">
        <f t="shared" ref="B332:B395" si="679">IF(D332="",B331,D332)</f>
        <v>[UITS] Univ Info Tech Services Div</v>
      </c>
      <c r="L332" s="30">
        <f t="shared" si="663"/>
        <v>0</v>
      </c>
      <c r="M332" s="23"/>
    </row>
    <row r="333" spans="1:34" x14ac:dyDescent="0.2">
      <c r="A333" s="22" t="str">
        <f t="shared" si="678"/>
        <v>Secretary Total</v>
      </c>
      <c r="B333" s="22" t="str">
        <f t="shared" si="679"/>
        <v>[UITS] Univ Info Tech Services Div</v>
      </c>
      <c r="L333" s="30">
        <f t="shared" si="663"/>
        <v>0</v>
      </c>
      <c r="M333" s="23"/>
    </row>
    <row r="334" spans="1:34" x14ac:dyDescent="0.2">
      <c r="A334" s="22" t="str">
        <f t="shared" si="678"/>
        <v>Secretary Total</v>
      </c>
      <c r="B334" s="22" t="str">
        <f t="shared" si="679"/>
        <v>[UITS] Univ Info Tech Services Div</v>
      </c>
      <c r="E334" s="22" t="s">
        <v>0</v>
      </c>
      <c r="F334" s="29">
        <v>726462782.29000008</v>
      </c>
      <c r="G334" s="29">
        <v>788031681.73999989</v>
      </c>
      <c r="H334" s="29">
        <v>515945172.88999999</v>
      </c>
      <c r="I334" s="29">
        <v>519192429.82999992</v>
      </c>
      <c r="J334" s="29">
        <v>568246025.61000001</v>
      </c>
      <c r="L334" s="30">
        <f t="shared" si="663"/>
        <v>-158216756.68000007</v>
      </c>
      <c r="M334" s="23">
        <v>-21.77905882270522</v>
      </c>
    </row>
    <row r="335" spans="1:34" x14ac:dyDescent="0.2">
      <c r="A335" s="22" t="str">
        <f t="shared" si="678"/>
        <v>Secretary Total</v>
      </c>
      <c r="B335" s="22" t="str">
        <f t="shared" si="679"/>
        <v>[UITS] Univ Info Tech Services Div</v>
      </c>
      <c r="E335" s="31" t="s">
        <v>98</v>
      </c>
      <c r="F335" s="32">
        <v>788522635.32000005</v>
      </c>
      <c r="G335" s="32">
        <v>833216180.9000001</v>
      </c>
      <c r="H335" s="32">
        <v>485516214.82999992</v>
      </c>
      <c r="I335" s="32">
        <v>512198248.47000003</v>
      </c>
      <c r="J335" s="32">
        <v>577925488.11000001</v>
      </c>
      <c r="L335" s="30">
        <f t="shared" si="663"/>
        <v>-210597147.21000004</v>
      </c>
      <c r="M335" s="23">
        <v>-26.707812531536913</v>
      </c>
    </row>
    <row r="336" spans="1:34" ht="13.5" thickBot="1" x14ac:dyDescent="0.25">
      <c r="A336" s="22" t="str">
        <f t="shared" si="678"/>
        <v>Secretary Total</v>
      </c>
      <c r="B336" s="22" t="str">
        <f t="shared" si="679"/>
        <v>[UITS] Univ Info Tech Services Div</v>
      </c>
      <c r="E336" s="33" t="s">
        <v>99</v>
      </c>
      <c r="F336" s="34">
        <v>-62059853.029999971</v>
      </c>
      <c r="G336" s="34">
        <v>-45184499.160000205</v>
      </c>
      <c r="H336" s="34">
        <v>30428958.060000062</v>
      </c>
      <c r="I336" s="34">
        <v>6994181.3599998951</v>
      </c>
      <c r="J336" s="34">
        <v>-9679462.5</v>
      </c>
      <c r="L336" s="30">
        <f t="shared" si="663"/>
        <v>52380390.529999971</v>
      </c>
      <c r="M336" s="23">
        <v>-84.403020588332836</v>
      </c>
    </row>
    <row r="337" spans="1:34" x14ac:dyDescent="0.2">
      <c r="A337" s="22" t="str">
        <f t="shared" si="678"/>
        <v>Secretary Total</v>
      </c>
      <c r="B337" s="22" t="str">
        <f t="shared" si="679"/>
        <v>[UITS] Univ Info Tech Services Div</v>
      </c>
      <c r="E337" s="22" t="s">
        <v>100</v>
      </c>
      <c r="F337" s="37">
        <v>274551465.09999996</v>
      </c>
      <c r="G337" s="29">
        <v>212491612.06999999</v>
      </c>
      <c r="H337" s="29">
        <v>167307112.90999979</v>
      </c>
      <c r="I337" s="29">
        <v>197736070.96999985</v>
      </c>
      <c r="J337" s="29">
        <v>204730252.32999974</v>
      </c>
      <c r="L337" s="30">
        <f t="shared" si="663"/>
        <v>-69821212.770000219</v>
      </c>
      <c r="M337" s="23">
        <v>-25.431010810512056</v>
      </c>
      <c r="N337" s="23">
        <f>F337/F335*100</f>
        <v>34.81846338990394</v>
      </c>
      <c r="O337" s="23">
        <f t="shared" ref="O337" si="680">J337/J335*100</f>
        <v>35.425025637739687</v>
      </c>
    </row>
    <row r="338" spans="1:34" x14ac:dyDescent="0.2">
      <c r="A338" s="22" t="str">
        <f t="shared" si="678"/>
        <v>Secretary Total</v>
      </c>
      <c r="B338" s="22" t="str">
        <f t="shared" si="679"/>
        <v>[UITS] Univ Info Tech Services Div</v>
      </c>
      <c r="E338" s="31" t="s">
        <v>101</v>
      </c>
      <c r="F338" s="32">
        <v>212491612.06999999</v>
      </c>
      <c r="G338" s="32">
        <v>167307112.90999979</v>
      </c>
      <c r="H338" s="32">
        <v>197736070.96999985</v>
      </c>
      <c r="I338" s="32">
        <v>204730252.32999974</v>
      </c>
      <c r="J338" s="32">
        <v>195050789.82999974</v>
      </c>
      <c r="L338" s="30">
        <f t="shared" si="663"/>
        <v>-17440822.240000248</v>
      </c>
      <c r="M338" s="23">
        <v>-8.2077697421086064</v>
      </c>
      <c r="N338" s="23">
        <f>F338/F335*100</f>
        <v>26.948067506491576</v>
      </c>
      <c r="O338" s="23">
        <f t="shared" ref="O338" si="681">J338/J335*100</f>
        <v>33.750162234214272</v>
      </c>
      <c r="W338" s="42">
        <f t="shared" ref="W338" si="682">(J334-F334)/1000000</f>
        <v>-158.21675668000006</v>
      </c>
      <c r="X338" s="42">
        <f t="shared" ref="X338" si="683">(J335-F335)/1000000</f>
        <v>-210.59714721000003</v>
      </c>
      <c r="Y338" s="42">
        <f t="shared" ref="Y338" si="684">(J337-F337)/1000000</f>
        <v>-69.821212770000216</v>
      </c>
      <c r="Z338" s="42">
        <f t="shared" ref="Z338" si="685">(J338-F338)/1000000</f>
        <v>-17.440822240000248</v>
      </c>
      <c r="AA338" s="23">
        <f t="shared" ref="AA338" si="686">(J334/F334-1)*100</f>
        <v>-21.77905882270522</v>
      </c>
      <c r="AB338" s="23">
        <f t="shared" ref="AB338" si="687">(J335/F335-1)*100</f>
        <v>-26.707812531536913</v>
      </c>
      <c r="AC338" s="23">
        <f t="shared" ref="AC338" si="688">(J337/F337-1)*100</f>
        <v>-25.431010810512056</v>
      </c>
      <c r="AD338" s="23">
        <f t="shared" ref="AD338" si="689">(J338/F338-1)*100</f>
        <v>-8.2077697421086064</v>
      </c>
      <c r="AE338" s="23">
        <f t="shared" ref="AE338" si="690">F337/F335*100</f>
        <v>34.81846338990394</v>
      </c>
      <c r="AF338" s="23">
        <f t="shared" ref="AF338" si="691">J337/J335*100</f>
        <v>35.425025637739687</v>
      </c>
      <c r="AG338" s="23">
        <f t="shared" ref="AG338" si="692">F338/F335*100</f>
        <v>26.948067506491576</v>
      </c>
      <c r="AH338" s="23">
        <f t="shared" ref="AH338" si="693">J338/J335*100</f>
        <v>33.750162234214272</v>
      </c>
    </row>
    <row r="339" spans="1:34" x14ac:dyDescent="0.2">
      <c r="A339" s="22" t="str">
        <f t="shared" si="678"/>
        <v>Secretary Total</v>
      </c>
      <c r="B339" s="22" t="str">
        <f t="shared" si="679"/>
        <v>[UITS] Univ Info Tech Services Div</v>
      </c>
      <c r="L339" s="30">
        <f t="shared" si="663"/>
        <v>0</v>
      </c>
      <c r="M339" s="23"/>
    </row>
    <row r="340" spans="1:34" x14ac:dyDescent="0.2">
      <c r="A340" s="22" t="str">
        <f t="shared" si="678"/>
        <v>Secretary Total</v>
      </c>
      <c r="B340" s="22" t="str">
        <f t="shared" si="679"/>
        <v>[UITS] Univ Info Tech Services Div</v>
      </c>
      <c r="C340" s="27"/>
      <c r="F340" s="29"/>
      <c r="G340" s="29"/>
      <c r="H340" s="29"/>
      <c r="I340" s="29"/>
      <c r="J340" s="29"/>
      <c r="L340" s="30">
        <f t="shared" si="663"/>
        <v>0</v>
      </c>
      <c r="M340" s="23"/>
    </row>
    <row r="341" spans="1:34" x14ac:dyDescent="0.2">
      <c r="A341" s="22" t="str">
        <f t="shared" si="678"/>
        <v>Secretary Total</v>
      </c>
      <c r="B341" s="22" t="str">
        <f t="shared" si="679"/>
        <v>[UITS] Univ Info Tech Services Div</v>
      </c>
      <c r="C341" s="27"/>
      <c r="F341" s="29"/>
      <c r="G341" s="29"/>
      <c r="H341" s="29"/>
      <c r="I341" s="29"/>
      <c r="J341" s="29"/>
      <c r="L341" s="30">
        <f t="shared" si="663"/>
        <v>0</v>
      </c>
      <c r="M341" s="23"/>
    </row>
    <row r="342" spans="1:34" x14ac:dyDescent="0.2">
      <c r="A342" s="22" t="str">
        <f t="shared" si="678"/>
        <v>Provost</v>
      </c>
      <c r="B342" s="22" t="str">
        <f t="shared" si="679"/>
        <v>[UITS] Univ Info Tech Services Div</v>
      </c>
      <c r="C342" s="27" t="s">
        <v>87</v>
      </c>
      <c r="F342" s="29"/>
      <c r="G342" s="29"/>
      <c r="H342" s="29"/>
      <c r="I342" s="29"/>
      <c r="J342" s="29"/>
      <c r="L342" s="30">
        <f t="shared" si="663"/>
        <v>0</v>
      </c>
      <c r="M342" s="23"/>
    </row>
    <row r="343" spans="1:34" x14ac:dyDescent="0.2">
      <c r="A343" s="22" t="str">
        <f t="shared" si="678"/>
        <v>Provost</v>
      </c>
      <c r="B343" s="22" t="str">
        <f t="shared" si="679"/>
        <v>[AAGN] Academic Affairs General</v>
      </c>
      <c r="D343" s="22" t="s">
        <v>14</v>
      </c>
      <c r="F343" s="29"/>
      <c r="G343" s="29"/>
      <c r="H343" s="29"/>
      <c r="I343" s="29"/>
      <c r="J343" s="29"/>
      <c r="L343" s="30">
        <f t="shared" si="663"/>
        <v>0</v>
      </c>
      <c r="M343" s="23"/>
    </row>
    <row r="344" spans="1:34" x14ac:dyDescent="0.2">
      <c r="A344" s="22" t="str">
        <f t="shared" si="678"/>
        <v>Provost</v>
      </c>
      <c r="B344" s="22" t="str">
        <f t="shared" si="679"/>
        <v>[AAGN] Academic Affairs General</v>
      </c>
      <c r="E344" s="22" t="s">
        <v>0</v>
      </c>
      <c r="F344" s="29">
        <v>57642453.93</v>
      </c>
      <c r="G344" s="29">
        <v>69511521.510000005</v>
      </c>
      <c r="H344" s="29">
        <v>261443148.44000003</v>
      </c>
      <c r="I344" s="29">
        <v>338876162.03000003</v>
      </c>
      <c r="J344" s="29">
        <v>378099496.76999992</v>
      </c>
      <c r="L344" s="30">
        <f t="shared" si="663"/>
        <v>320457042.83999991</v>
      </c>
      <c r="M344" s="23">
        <v>555.9392791104234</v>
      </c>
    </row>
    <row r="345" spans="1:34" x14ac:dyDescent="0.2">
      <c r="A345" s="22" t="str">
        <f t="shared" si="678"/>
        <v>Provost</v>
      </c>
      <c r="B345" s="22" t="str">
        <f t="shared" si="679"/>
        <v>[AAGN] Academic Affairs General</v>
      </c>
      <c r="E345" s="31" t="s">
        <v>98</v>
      </c>
      <c r="F345" s="32">
        <v>9016733.1500000004</v>
      </c>
      <c r="G345" s="32">
        <v>20092021.690000001</v>
      </c>
      <c r="H345" s="32">
        <v>264320024.81999993</v>
      </c>
      <c r="I345" s="32">
        <v>331650871.16000003</v>
      </c>
      <c r="J345" s="32">
        <v>375842631</v>
      </c>
      <c r="L345" s="30">
        <f t="shared" si="663"/>
        <v>366825897.85000002</v>
      </c>
      <c r="M345" s="23">
        <v>4068.2794061616428</v>
      </c>
    </row>
    <row r="346" spans="1:34" ht="13.5" thickBot="1" x14ac:dyDescent="0.25">
      <c r="A346" s="22" t="str">
        <f t="shared" si="678"/>
        <v>Provost</v>
      </c>
      <c r="B346" s="22" t="str">
        <f t="shared" si="679"/>
        <v>[AAGN] Academic Affairs General</v>
      </c>
      <c r="E346" s="33" t="s">
        <v>99</v>
      </c>
      <c r="F346" s="34">
        <v>48625720.780000001</v>
      </c>
      <c r="G346" s="34">
        <v>49419499.820000008</v>
      </c>
      <c r="H346" s="34">
        <v>-2876876.3799999058</v>
      </c>
      <c r="I346" s="34">
        <v>7225290.8700000048</v>
      </c>
      <c r="J346" s="34">
        <v>2256865.7699999213</v>
      </c>
      <c r="L346" s="30">
        <f t="shared" si="663"/>
        <v>-46368855.01000008</v>
      </c>
      <c r="M346" s="23">
        <v>-95.35869960630346</v>
      </c>
    </row>
    <row r="347" spans="1:34" x14ac:dyDescent="0.2">
      <c r="A347" s="22" t="str">
        <f t="shared" si="678"/>
        <v>Provost</v>
      </c>
      <c r="B347" s="22" t="str">
        <f t="shared" si="679"/>
        <v>[AAGN] Academic Affairs General</v>
      </c>
      <c r="C347" s="27"/>
      <c r="E347" s="22" t="s">
        <v>100</v>
      </c>
      <c r="F347" s="29">
        <v>-78423744.25</v>
      </c>
      <c r="G347" s="29">
        <v>-29798023.469999999</v>
      </c>
      <c r="H347" s="29">
        <v>19621476.740000002</v>
      </c>
      <c r="I347" s="29">
        <v>16744600.129999999</v>
      </c>
      <c r="J347" s="29">
        <v>23969890.68</v>
      </c>
      <c r="L347" s="30">
        <f t="shared" si="663"/>
        <v>102393634.93000001</v>
      </c>
      <c r="M347" s="23">
        <v>-130.56458335321065</v>
      </c>
      <c r="N347" s="23">
        <f>F347/F345*100</f>
        <v>-869.75784849527236</v>
      </c>
      <c r="O347" s="23">
        <f>J347/J345*100</f>
        <v>6.3776401884543006</v>
      </c>
    </row>
    <row r="348" spans="1:34" x14ac:dyDescent="0.2">
      <c r="A348" s="22" t="str">
        <f t="shared" si="678"/>
        <v>Provost</v>
      </c>
      <c r="B348" s="22" t="str">
        <f t="shared" si="679"/>
        <v>[AAGN] Academic Affairs General</v>
      </c>
      <c r="C348" s="27"/>
      <c r="E348" s="31" t="s">
        <v>101</v>
      </c>
      <c r="F348" s="32">
        <v>-29798023.469999999</v>
      </c>
      <c r="G348" s="32">
        <v>19621476.740000002</v>
      </c>
      <c r="H348" s="32">
        <v>16744600.129999999</v>
      </c>
      <c r="I348" s="32">
        <v>23969890.68</v>
      </c>
      <c r="J348" s="32">
        <v>26226756.449999999</v>
      </c>
      <c r="L348" s="30">
        <f t="shared" si="663"/>
        <v>56024779.920000002</v>
      </c>
      <c r="M348" s="23">
        <v>-188.01508756580625</v>
      </c>
      <c r="N348" s="23">
        <f>F348/F345*100</f>
        <v>-330.47471821875973</v>
      </c>
      <c r="O348" s="23">
        <f>J348/J345*100</f>
        <v>6.9781217687357024</v>
      </c>
      <c r="W348" s="42">
        <f t="shared" ref="W348" si="694">(J344-F344)/1000000</f>
        <v>320.45704283999993</v>
      </c>
      <c r="X348" s="42">
        <f t="shared" ref="X348" si="695">(J345-F345)/1000000</f>
        <v>366.82589785000005</v>
      </c>
      <c r="Y348" s="42">
        <f t="shared" ref="Y348" si="696">(J347-F347)/1000000</f>
        <v>102.39363493</v>
      </c>
      <c r="Z348" s="42">
        <f t="shared" ref="Z348" si="697">(J348-F348)/1000000</f>
        <v>56.02477992</v>
      </c>
      <c r="AA348" s="23">
        <f t="shared" ref="AA348" si="698">(J344/F344-1)*100</f>
        <v>555.9392791104234</v>
      </c>
      <c r="AB348" s="23">
        <f t="shared" ref="AB348" si="699">(J345/F345-1)*100</f>
        <v>4068.2794061616428</v>
      </c>
      <c r="AC348" s="23">
        <f t="shared" ref="AC348" si="700">(J347/F347-1)*100</f>
        <v>-130.56458335321065</v>
      </c>
      <c r="AD348" s="23">
        <f t="shared" ref="AD348" si="701">(J348/F348-1)*100</f>
        <v>-188.01508756580625</v>
      </c>
      <c r="AE348" s="23">
        <f t="shared" ref="AE348" si="702">F347/F345*100</f>
        <v>-869.75784849527236</v>
      </c>
      <c r="AF348" s="23">
        <f t="shared" ref="AF348" si="703">J347/J345*100</f>
        <v>6.3776401884543006</v>
      </c>
      <c r="AG348" s="23">
        <f t="shared" ref="AG348" si="704">F348/F345*100</f>
        <v>-330.47471821875973</v>
      </c>
      <c r="AH348" s="23">
        <f t="shared" ref="AH348" si="705">J348/J345*100</f>
        <v>6.9781217687357024</v>
      </c>
    </row>
    <row r="349" spans="1:34" x14ac:dyDescent="0.2">
      <c r="A349" s="22" t="str">
        <f t="shared" si="678"/>
        <v>Business Affairs</v>
      </c>
      <c r="B349" s="22" t="str">
        <f t="shared" si="679"/>
        <v>[AAGN] Academic Affairs General</v>
      </c>
      <c r="C349" s="27" t="s">
        <v>29</v>
      </c>
      <c r="F349" s="29"/>
      <c r="G349" s="29"/>
      <c r="H349" s="29"/>
      <c r="I349" s="29"/>
      <c r="J349" s="29"/>
      <c r="L349" s="30">
        <f t="shared" si="663"/>
        <v>0</v>
      </c>
      <c r="M349" s="23"/>
    </row>
    <row r="350" spans="1:34" x14ac:dyDescent="0.2">
      <c r="A350" s="22" t="str">
        <f t="shared" si="678"/>
        <v>Business Affairs</v>
      </c>
      <c r="B350" s="22" t="str">
        <f t="shared" si="679"/>
        <v>[BUGN] Business Affairs General</v>
      </c>
      <c r="D350" s="22" t="s">
        <v>4</v>
      </c>
      <c r="F350" s="28"/>
      <c r="G350" s="28"/>
      <c r="H350" s="28"/>
      <c r="I350" s="28"/>
      <c r="J350" s="28"/>
      <c r="L350" s="30">
        <f t="shared" si="663"/>
        <v>0</v>
      </c>
      <c r="M350" s="23"/>
    </row>
    <row r="351" spans="1:34" x14ac:dyDescent="0.2">
      <c r="A351" s="22" t="str">
        <f t="shared" si="678"/>
        <v>Business Affairs</v>
      </c>
      <c r="B351" s="22" t="str">
        <f t="shared" si="679"/>
        <v>[BUGN] Business Affairs General</v>
      </c>
      <c r="E351" s="22" t="s">
        <v>0</v>
      </c>
      <c r="F351" s="29">
        <v>528965885.06999975</v>
      </c>
      <c r="G351" s="29">
        <v>630171498.37</v>
      </c>
      <c r="H351" s="29">
        <v>604615096.52000022</v>
      </c>
      <c r="I351" s="29">
        <v>693547407.54000008</v>
      </c>
      <c r="J351" s="29">
        <v>712933599.67999995</v>
      </c>
      <c r="L351" s="30">
        <f t="shared" si="663"/>
        <v>183967714.61000019</v>
      </c>
      <c r="M351" s="23">
        <v>34.778748460433363</v>
      </c>
    </row>
    <row r="352" spans="1:34" x14ac:dyDescent="0.2">
      <c r="A352" s="22" t="str">
        <f t="shared" si="678"/>
        <v>Business Affairs</v>
      </c>
      <c r="B352" s="22" t="str">
        <f t="shared" si="679"/>
        <v>[BUGN] Business Affairs General</v>
      </c>
      <c r="E352" s="31" t="s">
        <v>98</v>
      </c>
      <c r="F352" s="32">
        <v>584378954.63</v>
      </c>
      <c r="G352" s="32">
        <v>694279589.76000011</v>
      </c>
      <c r="H352" s="32">
        <v>528926904.29000002</v>
      </c>
      <c r="I352" s="32">
        <v>737508353.38</v>
      </c>
      <c r="J352" s="32">
        <v>778279095.76000059</v>
      </c>
      <c r="L352" s="30">
        <f t="shared" si="663"/>
        <v>193900141.13000059</v>
      </c>
      <c r="M352" s="23">
        <v>33.180548271586652</v>
      </c>
    </row>
    <row r="353" spans="1:34" ht="13.5" thickBot="1" x14ac:dyDescent="0.25">
      <c r="A353" s="22" t="str">
        <f t="shared" si="678"/>
        <v>Business Affairs</v>
      </c>
      <c r="B353" s="22" t="str">
        <f t="shared" si="679"/>
        <v>[BUGN] Business Affairs General</v>
      </c>
      <c r="E353" s="33" t="s">
        <v>99</v>
      </c>
      <c r="F353" s="34">
        <v>-55413069.560000241</v>
      </c>
      <c r="G353" s="34">
        <v>-64108091.390000105</v>
      </c>
      <c r="H353" s="34">
        <v>75688192.230000198</v>
      </c>
      <c r="I353" s="34">
        <v>-43960945.839999914</v>
      </c>
      <c r="J353" s="34">
        <v>-65345496.080000639</v>
      </c>
      <c r="K353" s="22" t="s">
        <v>110</v>
      </c>
      <c r="L353" s="30">
        <f t="shared" si="663"/>
        <v>-9932426.5200003982</v>
      </c>
      <c r="M353" s="23">
        <v>17.924339147546675</v>
      </c>
    </row>
    <row r="354" spans="1:34" x14ac:dyDescent="0.2">
      <c r="A354" s="22" t="str">
        <f t="shared" si="678"/>
        <v>Business Affairs</v>
      </c>
      <c r="B354" s="22" t="str">
        <f t="shared" si="679"/>
        <v>[BUGN] Business Affairs General</v>
      </c>
      <c r="C354" s="27"/>
      <c r="E354" s="22" t="s">
        <v>100</v>
      </c>
      <c r="F354" s="29">
        <v>121314266.27000022</v>
      </c>
      <c r="G354" s="29">
        <v>65901196.709999979</v>
      </c>
      <c r="H354" s="29">
        <v>1793105.6799999997</v>
      </c>
      <c r="I354" s="29">
        <v>77481297.76000002</v>
      </c>
      <c r="J354" s="29">
        <v>33520351.820000008</v>
      </c>
      <c r="L354" s="30">
        <f t="shared" si="663"/>
        <v>-87793914.450000212</v>
      </c>
      <c r="M354" s="23">
        <v>-72.368994306575416</v>
      </c>
      <c r="N354" s="23">
        <f>F354/F352*100</f>
        <v>20.75952005267035</v>
      </c>
      <c r="O354" s="23">
        <f>J354/J352*100</f>
        <v>4.3069834462490482</v>
      </c>
    </row>
    <row r="355" spans="1:34" x14ac:dyDescent="0.2">
      <c r="A355" s="22" t="str">
        <f t="shared" si="678"/>
        <v>Business Affairs</v>
      </c>
      <c r="B355" s="22" t="str">
        <f t="shared" si="679"/>
        <v>[BUGN] Business Affairs General</v>
      </c>
      <c r="C355" s="27"/>
      <c r="E355" s="31" t="s">
        <v>101</v>
      </c>
      <c r="F355" s="32">
        <v>65901196.709999979</v>
      </c>
      <c r="G355" s="32">
        <v>1793105.6799999997</v>
      </c>
      <c r="H355" s="32">
        <v>77481297.76000002</v>
      </c>
      <c r="I355" s="32">
        <v>33520351.820000008</v>
      </c>
      <c r="J355" s="32">
        <v>-31825144.260000046</v>
      </c>
      <c r="L355" s="30">
        <f t="shared" si="663"/>
        <v>-97726340.970000029</v>
      </c>
      <c r="M355" s="23">
        <v>-148.29220992760946</v>
      </c>
      <c r="N355" s="23">
        <f>F355/F352*100</f>
        <v>11.277133816655901</v>
      </c>
      <c r="O355" s="23">
        <f>J355/J352*100</f>
        <v>-4.0891685814742766</v>
      </c>
      <c r="W355" s="42">
        <f t="shared" ref="W355" si="706">(J351-F351)/1000000</f>
        <v>183.9677146100002</v>
      </c>
      <c r="X355" s="42">
        <f t="shared" ref="X355" si="707">(J352-F352)/1000000</f>
        <v>193.90014113000061</v>
      </c>
      <c r="Y355" s="42">
        <f t="shared" ref="Y355" si="708">(J354-F354)/1000000</f>
        <v>-87.793914450000216</v>
      </c>
      <c r="Z355" s="42">
        <f t="shared" ref="Z355" si="709">(J355-F355)/1000000</f>
        <v>-97.726340970000024</v>
      </c>
      <c r="AA355" s="23">
        <f t="shared" ref="AA355" si="710">(J351/F351-1)*100</f>
        <v>34.778748460433363</v>
      </c>
      <c r="AB355" s="23">
        <f t="shared" ref="AB355" si="711">(J352/F352-1)*100</f>
        <v>33.180548271586652</v>
      </c>
      <c r="AC355" s="23">
        <f t="shared" ref="AC355" si="712">(J354/F354-1)*100</f>
        <v>-72.368994306575416</v>
      </c>
      <c r="AD355" s="23">
        <f t="shared" ref="AD355" si="713">(J355/F355-1)*100</f>
        <v>-148.29220992760946</v>
      </c>
      <c r="AE355" s="23">
        <f t="shared" ref="AE355" si="714">F354/F352*100</f>
        <v>20.75952005267035</v>
      </c>
      <c r="AF355" s="23">
        <f t="shared" ref="AF355" si="715">J354/J352*100</f>
        <v>4.3069834462490482</v>
      </c>
      <c r="AG355" s="23">
        <f t="shared" ref="AG355" si="716">F355/F352*100</f>
        <v>11.277133816655901</v>
      </c>
      <c r="AH355" s="23">
        <f t="shared" ref="AH355" si="717">J355/J352*100</f>
        <v>-4.0891685814742766</v>
      </c>
    </row>
    <row r="356" spans="1:34" x14ac:dyDescent="0.2">
      <c r="A356" s="22" t="str">
        <f t="shared" si="678"/>
        <v>Research</v>
      </c>
      <c r="B356" s="22" t="str">
        <f t="shared" si="679"/>
        <v>[BUGN] Business Affairs General</v>
      </c>
      <c r="C356" s="27" t="s">
        <v>95</v>
      </c>
      <c r="F356" s="28"/>
      <c r="G356" s="29"/>
      <c r="H356" s="29"/>
      <c r="I356" s="29"/>
      <c r="J356" s="29"/>
      <c r="L356" s="30">
        <f t="shared" si="663"/>
        <v>0</v>
      </c>
      <c r="M356" s="23"/>
    </row>
    <row r="357" spans="1:34" x14ac:dyDescent="0.2">
      <c r="A357" s="22" t="str">
        <f t="shared" si="678"/>
        <v>Research</v>
      </c>
      <c r="B357" s="22" t="str">
        <f t="shared" si="679"/>
        <v>[RSIN] Institutional Research Div</v>
      </c>
      <c r="D357" s="22" t="s">
        <v>80</v>
      </c>
      <c r="F357" s="28"/>
      <c r="G357" s="28"/>
      <c r="H357" s="28"/>
      <c r="I357" s="28"/>
      <c r="J357" s="28"/>
      <c r="L357" s="30">
        <f t="shared" si="663"/>
        <v>0</v>
      </c>
      <c r="M357" s="23"/>
    </row>
    <row r="358" spans="1:34" x14ac:dyDescent="0.2">
      <c r="A358" s="22" t="str">
        <f t="shared" si="678"/>
        <v>Research</v>
      </c>
      <c r="B358" s="22" t="str">
        <f t="shared" si="679"/>
        <v>[RSIN] Institutional Research Div</v>
      </c>
      <c r="E358" s="22" t="s">
        <v>0</v>
      </c>
      <c r="F358" s="29">
        <v>17130319.630000003</v>
      </c>
      <c r="G358" s="29">
        <v>20366619.760000002</v>
      </c>
      <c r="H358" s="29">
        <v>22749973.089999996</v>
      </c>
      <c r="I358" s="29">
        <v>23825558.750000004</v>
      </c>
      <c r="J358" s="29">
        <v>26918425.460000001</v>
      </c>
      <c r="L358" s="30">
        <f t="shared" si="663"/>
        <v>9788105.8299999982</v>
      </c>
      <c r="M358" s="23">
        <v>57.139072950269274</v>
      </c>
    </row>
    <row r="359" spans="1:34" x14ac:dyDescent="0.2">
      <c r="A359" s="22" t="str">
        <f t="shared" si="678"/>
        <v>Research</v>
      </c>
      <c r="B359" s="22" t="str">
        <f t="shared" si="679"/>
        <v>[RSIN] Institutional Research Div</v>
      </c>
      <c r="E359" s="31" t="s">
        <v>98</v>
      </c>
      <c r="F359" s="32">
        <v>20599020.600000001</v>
      </c>
      <c r="G359" s="32">
        <v>22369523.490000006</v>
      </c>
      <c r="H359" s="32">
        <v>22680235.079999998</v>
      </c>
      <c r="I359" s="32">
        <v>21339428.699999999</v>
      </c>
      <c r="J359" s="32">
        <v>26391244.459999997</v>
      </c>
      <c r="L359" s="30">
        <f t="shared" si="663"/>
        <v>5792223.8599999957</v>
      </c>
      <c r="M359" s="23">
        <v>28.118928430995371</v>
      </c>
    </row>
    <row r="360" spans="1:34" ht="13.5" thickBot="1" x14ac:dyDescent="0.25">
      <c r="A360" s="22" t="str">
        <f t="shared" si="678"/>
        <v>Research</v>
      </c>
      <c r="B360" s="22" t="str">
        <f t="shared" si="679"/>
        <v>[RSIN] Institutional Research Div</v>
      </c>
      <c r="E360" s="33" t="s">
        <v>99</v>
      </c>
      <c r="F360" s="34">
        <v>-3468700.9699999988</v>
      </c>
      <c r="G360" s="34">
        <v>-2002903.7300000042</v>
      </c>
      <c r="H360" s="34">
        <v>69738.009999997914</v>
      </c>
      <c r="I360" s="34">
        <v>2486130.0500000045</v>
      </c>
      <c r="J360" s="34">
        <v>527181.00000000373</v>
      </c>
      <c r="L360" s="30">
        <f t="shared" si="663"/>
        <v>3995881.9700000025</v>
      </c>
      <c r="M360" s="23">
        <v>-115.19822563430724</v>
      </c>
    </row>
    <row r="361" spans="1:34" x14ac:dyDescent="0.2">
      <c r="A361" s="22" t="str">
        <f t="shared" si="678"/>
        <v>Research</v>
      </c>
      <c r="B361" s="22" t="str">
        <f t="shared" si="679"/>
        <v>[RSIN] Institutional Research Div</v>
      </c>
      <c r="E361" s="22" t="s">
        <v>100</v>
      </c>
      <c r="F361" s="29">
        <v>10758254.969999999</v>
      </c>
      <c r="G361" s="29">
        <v>7289554</v>
      </c>
      <c r="H361" s="29">
        <v>5286650</v>
      </c>
      <c r="I361" s="29">
        <v>5356388</v>
      </c>
      <c r="J361" s="29">
        <v>7842518.1399999997</v>
      </c>
      <c r="L361" s="30">
        <f t="shared" si="663"/>
        <v>-2915736.8299999991</v>
      </c>
      <c r="M361" s="23">
        <v>-27.102321316335185</v>
      </c>
      <c r="N361" s="23">
        <f>F361/F359*100</f>
        <v>52.227021754616807</v>
      </c>
      <c r="O361" s="23">
        <f t="shared" ref="O361" si="718">J361/J359*100</f>
        <v>29.716363515508132</v>
      </c>
    </row>
    <row r="362" spans="1:34" x14ac:dyDescent="0.2">
      <c r="A362" s="22" t="str">
        <f t="shared" si="678"/>
        <v>Research</v>
      </c>
      <c r="B362" s="22" t="str">
        <f t="shared" si="679"/>
        <v>[RSIN] Institutional Research Div</v>
      </c>
      <c r="E362" s="31" t="s">
        <v>101</v>
      </c>
      <c r="F362" s="32">
        <v>7289554</v>
      </c>
      <c r="G362" s="32">
        <v>5286650</v>
      </c>
      <c r="H362" s="32">
        <v>5356388</v>
      </c>
      <c r="I362" s="32">
        <v>7842518.1399999997</v>
      </c>
      <c r="J362" s="32">
        <v>8369699.1399999997</v>
      </c>
      <c r="L362" s="30">
        <f t="shared" si="663"/>
        <v>1080145.1399999997</v>
      </c>
      <c r="M362" s="23">
        <v>14.817712304483921</v>
      </c>
      <c r="N362" s="23">
        <f>F362/F359*100</f>
        <v>35.387866935770724</v>
      </c>
      <c r="O362" s="23">
        <f t="shared" ref="O362" si="719">J362/J359*100</f>
        <v>31.713923732113393</v>
      </c>
      <c r="W362" s="42">
        <f t="shared" ref="W362" si="720">(J358-F358)/1000000</f>
        <v>9.7881058299999975</v>
      </c>
      <c r="X362" s="42">
        <f t="shared" ref="X362" si="721">(J359-F359)/1000000</f>
        <v>5.7922238599999956</v>
      </c>
      <c r="Y362" s="42">
        <f t="shared" ref="Y362" si="722">(J361-F361)/1000000</f>
        <v>-2.9157368299999993</v>
      </c>
      <c r="Z362" s="42">
        <f t="shared" ref="Z362" si="723">(J362-F362)/1000000</f>
        <v>1.0801451399999997</v>
      </c>
      <c r="AA362" s="23">
        <f t="shared" ref="AA362" si="724">(J358/F358-1)*100</f>
        <v>57.139072950269274</v>
      </c>
      <c r="AB362" s="23">
        <f t="shared" ref="AB362" si="725">(J359/F359-1)*100</f>
        <v>28.118928430995371</v>
      </c>
      <c r="AC362" s="23">
        <f t="shared" ref="AC362" si="726">(J361/F361-1)*100</f>
        <v>-27.102321316335185</v>
      </c>
      <c r="AD362" s="23">
        <f t="shared" ref="AD362" si="727">(J362/F362-1)*100</f>
        <v>14.817712304483921</v>
      </c>
      <c r="AE362" s="23">
        <f t="shared" ref="AE362" si="728">F361/F359*100</f>
        <v>52.227021754616807</v>
      </c>
      <c r="AF362" s="23">
        <f t="shared" ref="AF362" si="729">J361/J359*100</f>
        <v>29.716363515508132</v>
      </c>
      <c r="AG362" s="23">
        <f t="shared" ref="AG362" si="730">F362/F359*100</f>
        <v>35.387866935770724</v>
      </c>
      <c r="AH362" s="23">
        <f t="shared" ref="AH362" si="731">J362/J359*100</f>
        <v>31.713923732113393</v>
      </c>
    </row>
    <row r="363" spans="1:34" x14ac:dyDescent="0.2">
      <c r="A363" s="22" t="str">
        <f t="shared" si="678"/>
        <v>Research</v>
      </c>
      <c r="B363" s="22" t="str">
        <f t="shared" si="679"/>
        <v>[RSIN] Institutional Research Div</v>
      </c>
      <c r="F363" s="36"/>
      <c r="G363" s="36"/>
      <c r="H363" s="36"/>
      <c r="I363" s="36"/>
      <c r="J363" s="36"/>
      <c r="L363" s="30">
        <f t="shared" si="663"/>
        <v>0</v>
      </c>
      <c r="M363" s="23"/>
    </row>
    <row r="364" spans="1:34" x14ac:dyDescent="0.2">
      <c r="A364" s="22" t="str">
        <f t="shared" si="678"/>
        <v>Research</v>
      </c>
      <c r="B364" s="22" t="str">
        <f t="shared" si="679"/>
        <v>[RSIN] Institutional Research Div</v>
      </c>
      <c r="E364" s="22" t="s">
        <v>0</v>
      </c>
      <c r="F364" s="29">
        <v>603738658.62999976</v>
      </c>
      <c r="G364" s="29">
        <v>720049639.63999999</v>
      </c>
      <c r="H364" s="29">
        <v>888808218.05000031</v>
      </c>
      <c r="I364" s="29">
        <v>1056249128.3200002</v>
      </c>
      <c r="J364" s="29">
        <v>1117951521.9099998</v>
      </c>
      <c r="K364" s="22" t="s">
        <v>167</v>
      </c>
      <c r="L364" s="30">
        <f t="shared" si="663"/>
        <v>514212863.28000009</v>
      </c>
      <c r="M364" s="23">
        <v>85.171432362282189</v>
      </c>
    </row>
    <row r="365" spans="1:34" x14ac:dyDescent="0.2">
      <c r="A365" s="22" t="str">
        <f t="shared" si="678"/>
        <v>Research</v>
      </c>
      <c r="B365" s="22" t="str">
        <f t="shared" si="679"/>
        <v>[RSIN] Institutional Research Div</v>
      </c>
      <c r="E365" s="31" t="s">
        <v>98</v>
      </c>
      <c r="F365" s="32">
        <v>613994708.38</v>
      </c>
      <c r="G365" s="32">
        <v>736741134.94000018</v>
      </c>
      <c r="H365" s="32">
        <v>815927164.18999994</v>
      </c>
      <c r="I365" s="32">
        <v>1090498653.24</v>
      </c>
      <c r="J365" s="32">
        <v>1180512971.2200007</v>
      </c>
      <c r="L365" s="30">
        <f t="shared" si="663"/>
        <v>566518262.84000075</v>
      </c>
      <c r="M365" s="23">
        <v>92.267613239654153</v>
      </c>
    </row>
    <row r="366" spans="1:34" ht="13.5" thickBot="1" x14ac:dyDescent="0.25">
      <c r="A366" s="22" t="str">
        <f t="shared" si="678"/>
        <v>Research</v>
      </c>
      <c r="B366" s="22" t="str">
        <f t="shared" si="679"/>
        <v>[RSIN] Institutional Research Div</v>
      </c>
      <c r="E366" s="33" t="s">
        <v>99</v>
      </c>
      <c r="F366" s="34">
        <v>-10256049.750000238</v>
      </c>
      <c r="G366" s="34">
        <v>-16691495.300000191</v>
      </c>
      <c r="H366" s="34">
        <v>72881053.860000372</v>
      </c>
      <c r="I366" s="34">
        <v>-34249524.919999838</v>
      </c>
      <c r="J366" s="34">
        <v>-62561449.310000896</v>
      </c>
      <c r="L366" s="30">
        <f t="shared" si="663"/>
        <v>-52305399.560000658</v>
      </c>
      <c r="M366" s="23">
        <v>509.99557173559384</v>
      </c>
    </row>
    <row r="367" spans="1:34" x14ac:dyDescent="0.2">
      <c r="A367" s="22" t="str">
        <f t="shared" si="678"/>
        <v>Research</v>
      </c>
      <c r="B367" s="22" t="str">
        <f t="shared" si="679"/>
        <v>[RSIN] Institutional Research Div</v>
      </c>
      <c r="E367" s="22" t="s">
        <v>100</v>
      </c>
      <c r="F367" s="37">
        <v>53648776.990000218</v>
      </c>
      <c r="G367" s="29">
        <v>43392727.23999998</v>
      </c>
      <c r="H367" s="29">
        <v>26701231.939999789</v>
      </c>
      <c r="I367" s="29">
        <v>99582285.800000161</v>
      </c>
      <c r="J367" s="29">
        <v>65332760.880000323</v>
      </c>
      <c r="K367" s="22" t="s">
        <v>168</v>
      </c>
      <c r="L367" s="30">
        <f t="shared" si="663"/>
        <v>11683983.890000105</v>
      </c>
      <c r="M367" s="23">
        <v>21.778658425294427</v>
      </c>
      <c r="N367" s="23">
        <f>F367/F365*100</f>
        <v>8.7376611325446643</v>
      </c>
      <c r="O367" s="23">
        <f t="shared" ref="O367" si="732">J367/J365*100</f>
        <v>5.5342687859229711</v>
      </c>
    </row>
    <row r="368" spans="1:34" x14ac:dyDescent="0.2">
      <c r="A368" s="22" t="str">
        <f t="shared" si="678"/>
        <v>Research</v>
      </c>
      <c r="B368" s="22" t="str">
        <f t="shared" si="679"/>
        <v>[RSIN] Institutional Research Div</v>
      </c>
      <c r="E368" s="31" t="s">
        <v>101</v>
      </c>
      <c r="F368" s="32">
        <v>43392727.23999998</v>
      </c>
      <c r="G368" s="32">
        <v>26701231.939999789</v>
      </c>
      <c r="H368" s="32">
        <v>99582285.800000161</v>
      </c>
      <c r="I368" s="32">
        <v>65332760.880000323</v>
      </c>
      <c r="J368" s="32">
        <v>2771311.5699994266</v>
      </c>
      <c r="K368" s="22" t="s">
        <v>169</v>
      </c>
      <c r="L368" s="30">
        <f t="shared" si="663"/>
        <v>-40621415.670000553</v>
      </c>
      <c r="M368" s="23">
        <v>-93.613419238040436</v>
      </c>
      <c r="N368" s="23">
        <f>F368/F365*100</f>
        <v>7.0672803279510212</v>
      </c>
      <c r="O368" s="23">
        <f t="shared" ref="O368" si="733">J368/J365*100</f>
        <v>0.23475485975689159</v>
      </c>
      <c r="W368" s="42">
        <f t="shared" ref="W368" si="734">(J364-F364)/1000000</f>
        <v>514.21286328000008</v>
      </c>
      <c r="X368" s="42">
        <f t="shared" ref="X368" si="735">(J365-F365)/1000000</f>
        <v>566.51826284000072</v>
      </c>
      <c r="Y368" s="42">
        <f t="shared" ref="Y368" si="736">(J367-F367)/1000000</f>
        <v>11.683983890000105</v>
      </c>
      <c r="Z368" s="42">
        <f t="shared" ref="Z368" si="737">(J368-F368)/1000000</f>
        <v>-40.621415670000552</v>
      </c>
      <c r="AA368" s="23">
        <f t="shared" ref="AA368" si="738">(J364/F364-1)*100</f>
        <v>85.171432362282189</v>
      </c>
      <c r="AB368" s="23">
        <f t="shared" ref="AB368" si="739">(J365/F365-1)*100</f>
        <v>92.267613239654153</v>
      </c>
      <c r="AC368" s="23">
        <f t="shared" ref="AC368" si="740">(J367/F367-1)*100</f>
        <v>21.778658425294427</v>
      </c>
      <c r="AD368" s="23">
        <f t="shared" ref="AD368" si="741">(J368/F368-1)*100</f>
        <v>-93.613419238040436</v>
      </c>
      <c r="AE368" s="23">
        <f t="shared" ref="AE368" si="742">F367/F365*100</f>
        <v>8.7376611325446643</v>
      </c>
      <c r="AF368" s="23">
        <f t="shared" ref="AF368" si="743">J367/J365*100</f>
        <v>5.5342687859229711</v>
      </c>
      <c r="AG368" s="23">
        <f t="shared" ref="AG368" si="744">F368/F365*100</f>
        <v>7.0672803279510212</v>
      </c>
      <c r="AH368" s="23">
        <f t="shared" ref="AH368" si="745">J368/J365*100</f>
        <v>0.23475485975689159</v>
      </c>
    </row>
    <row r="369" spans="1:34" x14ac:dyDescent="0.2">
      <c r="A369" s="22" t="str">
        <f t="shared" si="678"/>
        <v>Research</v>
      </c>
      <c r="B369" s="22" t="str">
        <f t="shared" si="679"/>
        <v>[RSIN] Institutional Research Div</v>
      </c>
      <c r="L369" s="30">
        <f t="shared" si="663"/>
        <v>0</v>
      </c>
      <c r="M369" s="23"/>
    </row>
    <row r="370" spans="1:34" x14ac:dyDescent="0.2">
      <c r="A370" s="22" t="str">
        <f t="shared" si="678"/>
        <v>Research</v>
      </c>
      <c r="B370" s="22" t="str">
        <f t="shared" si="679"/>
        <v>[RSIN] Institutional Research Div</v>
      </c>
      <c r="L370" s="30">
        <f t="shared" si="663"/>
        <v>0</v>
      </c>
      <c r="M370" s="23"/>
    </row>
    <row r="371" spans="1:34" x14ac:dyDescent="0.2">
      <c r="A371" s="22" t="str">
        <f t="shared" si="678"/>
        <v>Provost</v>
      </c>
      <c r="B371" s="22" t="str">
        <f t="shared" si="679"/>
        <v>[RSIN] Institutional Research Div</v>
      </c>
      <c r="C371" s="27" t="s">
        <v>87</v>
      </c>
      <c r="D371" s="27"/>
      <c r="E371" s="27"/>
      <c r="L371" s="30">
        <f t="shared" si="663"/>
        <v>0</v>
      </c>
      <c r="M371" s="23"/>
    </row>
    <row r="372" spans="1:34" x14ac:dyDescent="0.2">
      <c r="A372" s="22" t="str">
        <f t="shared" si="678"/>
        <v>Provost</v>
      </c>
      <c r="B372" s="22" t="str">
        <f t="shared" si="679"/>
        <v>[CREC] Campus Recreation</v>
      </c>
      <c r="D372" s="22" t="s">
        <v>35</v>
      </c>
      <c r="L372" s="30">
        <f t="shared" si="663"/>
        <v>0</v>
      </c>
      <c r="M372" s="23"/>
    </row>
    <row r="373" spans="1:34" x14ac:dyDescent="0.2">
      <c r="A373" s="22" t="str">
        <f t="shared" si="678"/>
        <v>Provost</v>
      </c>
      <c r="B373" s="22" t="str">
        <f t="shared" si="679"/>
        <v>[CREC] Campus Recreation</v>
      </c>
      <c r="E373" s="22" t="s">
        <v>0</v>
      </c>
      <c r="F373" s="29">
        <v>11857017.659999998</v>
      </c>
      <c r="G373" s="29">
        <v>10939306.059999999</v>
      </c>
      <c r="H373" s="29">
        <v>10433387.630000001</v>
      </c>
      <c r="I373" s="29">
        <v>10859933.590000004</v>
      </c>
      <c r="J373" s="29">
        <v>12365467.720000001</v>
      </c>
      <c r="L373" s="30">
        <f t="shared" si="663"/>
        <v>508450.06000000238</v>
      </c>
      <c r="M373" s="23">
        <v>4.2881783141411223</v>
      </c>
    </row>
    <row r="374" spans="1:34" x14ac:dyDescent="0.2">
      <c r="A374" s="22" t="str">
        <f t="shared" si="678"/>
        <v>Provost</v>
      </c>
      <c r="B374" s="22" t="str">
        <f t="shared" si="679"/>
        <v>[CREC] Campus Recreation</v>
      </c>
      <c r="E374" s="31" t="s">
        <v>98</v>
      </c>
      <c r="F374" s="32">
        <v>10802166.279999997</v>
      </c>
      <c r="G374" s="32">
        <v>11257355.339999998</v>
      </c>
      <c r="H374" s="32">
        <v>5894746.0900000008</v>
      </c>
      <c r="I374" s="32">
        <v>10371823.620000001</v>
      </c>
      <c r="J374" s="32">
        <v>15057056.330000008</v>
      </c>
      <c r="L374" s="30">
        <f t="shared" si="663"/>
        <v>4254890.0500000101</v>
      </c>
      <c r="M374" s="23">
        <v>39.389229342616751</v>
      </c>
    </row>
    <row r="375" spans="1:34" ht="13.5" thickBot="1" x14ac:dyDescent="0.25">
      <c r="A375" s="22" t="str">
        <f t="shared" si="678"/>
        <v>Provost</v>
      </c>
      <c r="B375" s="22" t="str">
        <f t="shared" si="679"/>
        <v>[CREC] Campus Recreation</v>
      </c>
      <c r="E375" s="33" t="s">
        <v>99</v>
      </c>
      <c r="F375" s="34">
        <v>1054851.3800000008</v>
      </c>
      <c r="G375" s="34">
        <v>-318049.27999999933</v>
      </c>
      <c r="H375" s="34">
        <v>4538641.54</v>
      </c>
      <c r="I375" s="34">
        <v>488109.97000000253</v>
      </c>
      <c r="J375" s="34">
        <v>-2691588.6100000069</v>
      </c>
      <c r="L375" s="30">
        <f t="shared" si="663"/>
        <v>-3746439.9900000077</v>
      </c>
      <c r="M375" s="23">
        <v>-355.16282777200377</v>
      </c>
    </row>
    <row r="376" spans="1:34" x14ac:dyDescent="0.2">
      <c r="A376" s="22" t="str">
        <f t="shared" si="678"/>
        <v>Provost</v>
      </c>
      <c r="B376" s="22" t="str">
        <f t="shared" si="679"/>
        <v>[CREC] Campus Recreation</v>
      </c>
      <c r="E376" s="22" t="s">
        <v>100</v>
      </c>
      <c r="F376" s="29">
        <v>2366727.4499999993</v>
      </c>
      <c r="G376" s="29">
        <v>3421578.83</v>
      </c>
      <c r="H376" s="29">
        <v>3103529.55</v>
      </c>
      <c r="I376" s="29">
        <v>7642171.0899999999</v>
      </c>
      <c r="J376" s="29">
        <v>8130281.0600000005</v>
      </c>
      <c r="L376" s="30">
        <f t="shared" si="663"/>
        <v>5763553.6100000013</v>
      </c>
      <c r="M376" s="23">
        <v>243.52417976983381</v>
      </c>
      <c r="N376" s="23">
        <f>F376/F374*100</f>
        <v>21.90974836576946</v>
      </c>
      <c r="O376" s="23">
        <f>J376/J374*100</f>
        <v>53.996484318126981</v>
      </c>
    </row>
    <row r="377" spans="1:34" x14ac:dyDescent="0.2">
      <c r="A377" s="22" t="str">
        <f t="shared" si="678"/>
        <v>Provost</v>
      </c>
      <c r="B377" s="22" t="str">
        <f t="shared" si="679"/>
        <v>[CREC] Campus Recreation</v>
      </c>
      <c r="E377" s="31" t="s">
        <v>101</v>
      </c>
      <c r="F377" s="32">
        <v>3421578.83</v>
      </c>
      <c r="G377" s="32">
        <v>3103529.55</v>
      </c>
      <c r="H377" s="32">
        <v>7642171.0899999999</v>
      </c>
      <c r="I377" s="32">
        <v>8130281.0600000005</v>
      </c>
      <c r="J377" s="32">
        <v>5438692.4499999993</v>
      </c>
      <c r="L377" s="30">
        <f t="shared" si="663"/>
        <v>2017113.6199999992</v>
      </c>
      <c r="M377" s="23">
        <v>58.952715112514277</v>
      </c>
      <c r="N377" s="23">
        <f>F377/F374*100</f>
        <v>31.674932058164917</v>
      </c>
      <c r="O377" s="23">
        <f>J377/J374*100</f>
        <v>36.120555909482981</v>
      </c>
      <c r="W377" s="42">
        <f t="shared" ref="W377" si="746">(J373-F373)/1000000</f>
        <v>0.50845006000000237</v>
      </c>
      <c r="X377" s="42">
        <f t="shared" ref="X377" si="747">(J374-F374)/1000000</f>
        <v>4.25489005000001</v>
      </c>
      <c r="Y377" s="42">
        <f t="shared" ref="Y377" si="748">(J376-F376)/1000000</f>
        <v>5.7635536100000015</v>
      </c>
      <c r="Z377" s="42">
        <f t="shared" ref="Z377" si="749">(J377-F377)/1000000</f>
        <v>2.0171136199999991</v>
      </c>
      <c r="AA377" s="23">
        <f t="shared" ref="AA377" si="750">(J373/F373-1)*100</f>
        <v>4.2881783141411223</v>
      </c>
      <c r="AB377" s="23">
        <f t="shared" ref="AB377" si="751">(J374/F374-1)*100</f>
        <v>39.389229342616751</v>
      </c>
      <c r="AC377" s="23">
        <f t="shared" ref="AC377" si="752">(J376/F376-1)*100</f>
        <v>243.52417976983381</v>
      </c>
      <c r="AD377" s="23">
        <f t="shared" ref="AD377" si="753">(J377/F377-1)*100</f>
        <v>58.952715112514277</v>
      </c>
      <c r="AE377" s="23">
        <f t="shared" ref="AE377" si="754">F376/F374*100</f>
        <v>21.90974836576946</v>
      </c>
      <c r="AF377" s="23">
        <f t="shared" ref="AF377" si="755">J376/J374*100</f>
        <v>53.996484318126981</v>
      </c>
      <c r="AG377" s="23">
        <f t="shared" ref="AG377" si="756">F377/F374*100</f>
        <v>31.674932058164917</v>
      </c>
      <c r="AH377" s="23">
        <f t="shared" ref="AH377" si="757">J377/J374*100</f>
        <v>36.120555909482981</v>
      </c>
    </row>
    <row r="378" spans="1:34" x14ac:dyDescent="0.2">
      <c r="A378" s="22" t="str">
        <f t="shared" si="678"/>
        <v>Provost</v>
      </c>
      <c r="B378" s="22" t="str">
        <f t="shared" si="679"/>
        <v>[CREC] Campus Recreation</v>
      </c>
      <c r="F378" s="29"/>
      <c r="G378" s="29"/>
      <c r="H378" s="29"/>
      <c r="I378" s="29"/>
      <c r="J378" s="29"/>
      <c r="L378" s="30">
        <f t="shared" si="663"/>
        <v>0</v>
      </c>
      <c r="M378" s="23"/>
    </row>
    <row r="379" spans="1:34" x14ac:dyDescent="0.2">
      <c r="A379" s="22" t="str">
        <f t="shared" si="678"/>
        <v>Provost</v>
      </c>
      <c r="B379" s="22" t="str">
        <f t="shared" si="679"/>
        <v>[RSLF] Housing &amp; Residential Life</v>
      </c>
      <c r="D379" s="22" t="s">
        <v>46</v>
      </c>
      <c r="G379" s="30"/>
      <c r="H379" s="30"/>
      <c r="I379" s="30"/>
      <c r="J379" s="30"/>
      <c r="L379" s="30">
        <f t="shared" si="663"/>
        <v>0</v>
      </c>
      <c r="M379" s="23"/>
    </row>
    <row r="380" spans="1:34" x14ac:dyDescent="0.2">
      <c r="A380" s="22" t="str">
        <f t="shared" si="678"/>
        <v>Provost</v>
      </c>
      <c r="B380" s="22" t="str">
        <f t="shared" si="679"/>
        <v>[RSLF] Housing &amp; Residential Life</v>
      </c>
      <c r="E380" s="22" t="s">
        <v>0</v>
      </c>
      <c r="F380" s="29">
        <v>55001018.649999999</v>
      </c>
      <c r="G380" s="29">
        <v>56268474.940000013</v>
      </c>
      <c r="H380" s="29">
        <v>50984901.050000004</v>
      </c>
      <c r="I380" s="29">
        <v>64105981.779999979</v>
      </c>
      <c r="J380" s="29">
        <v>67117560.38000001</v>
      </c>
      <c r="L380" s="30">
        <f t="shared" si="663"/>
        <v>12116541.730000012</v>
      </c>
      <c r="M380" s="23">
        <v>22.02966786325149</v>
      </c>
    </row>
    <row r="381" spans="1:34" x14ac:dyDescent="0.2">
      <c r="A381" s="22" t="str">
        <f t="shared" si="678"/>
        <v>Provost</v>
      </c>
      <c r="B381" s="22" t="str">
        <f t="shared" si="679"/>
        <v>[RSLF] Housing &amp; Residential Life</v>
      </c>
      <c r="E381" s="31" t="s">
        <v>98</v>
      </c>
      <c r="F381" s="32">
        <v>54259306.010000043</v>
      </c>
      <c r="G381" s="32">
        <v>60295748.540000059</v>
      </c>
      <c r="H381" s="32">
        <v>36245555.809999995</v>
      </c>
      <c r="I381" s="32">
        <v>61399811.410000086</v>
      </c>
      <c r="J381" s="32">
        <v>67371584.919999972</v>
      </c>
      <c r="L381" s="30">
        <f t="shared" si="663"/>
        <v>13112278.909999929</v>
      </c>
      <c r="M381" s="23">
        <v>24.165953961120181</v>
      </c>
    </row>
    <row r="382" spans="1:34" ht="13.5" thickBot="1" x14ac:dyDescent="0.25">
      <c r="A382" s="22" t="str">
        <f t="shared" si="678"/>
        <v>Provost</v>
      </c>
      <c r="B382" s="22" t="str">
        <f t="shared" si="679"/>
        <v>[RSLF] Housing &amp; Residential Life</v>
      </c>
      <c r="E382" s="33" t="s">
        <v>99</v>
      </c>
      <c r="F382" s="34">
        <v>741712.63999995589</v>
      </c>
      <c r="G382" s="34">
        <v>-4027273.6000000462</v>
      </c>
      <c r="H382" s="34">
        <v>14739345.24000001</v>
      </c>
      <c r="I382" s="34">
        <v>2706170.369999893</v>
      </c>
      <c r="J382" s="34">
        <v>-254024.53999996185</v>
      </c>
      <c r="L382" s="30">
        <f t="shared" si="663"/>
        <v>-995737.17999991775</v>
      </c>
      <c r="M382" s="23">
        <v>-134.24837683768973</v>
      </c>
    </row>
    <row r="383" spans="1:34" x14ac:dyDescent="0.2">
      <c r="A383" s="22" t="str">
        <f t="shared" si="678"/>
        <v>Provost</v>
      </c>
      <c r="B383" s="22" t="str">
        <f t="shared" si="679"/>
        <v>[RSLF] Housing &amp; Residential Life</v>
      </c>
      <c r="E383" s="22" t="s">
        <v>100</v>
      </c>
      <c r="F383" s="29">
        <v>9489100.270000048</v>
      </c>
      <c r="G383" s="29">
        <v>10230812.910000004</v>
      </c>
      <c r="H383" s="29">
        <v>6203539.3099999996</v>
      </c>
      <c r="I383" s="29">
        <v>20942884.550000001</v>
      </c>
      <c r="J383" s="29">
        <v>23649054.919999998</v>
      </c>
      <c r="L383" s="30">
        <f t="shared" si="663"/>
        <v>14159954.64999995</v>
      </c>
      <c r="M383" s="23">
        <v>149.22336414514334</v>
      </c>
      <c r="N383" s="23">
        <f>F383/F381*100</f>
        <v>17.488429115276922</v>
      </c>
      <c r="O383" s="23">
        <f>J383/J381*100</f>
        <v>35.10241735901262</v>
      </c>
    </row>
    <row r="384" spans="1:34" x14ac:dyDescent="0.2">
      <c r="A384" s="22" t="str">
        <f t="shared" si="678"/>
        <v>Provost</v>
      </c>
      <c r="B384" s="22" t="str">
        <f t="shared" si="679"/>
        <v>[RSLF] Housing &amp; Residential Life</v>
      </c>
      <c r="E384" s="31" t="s">
        <v>101</v>
      </c>
      <c r="F384" s="32">
        <v>10230812.910000004</v>
      </c>
      <c r="G384" s="32">
        <v>6203539.3099999996</v>
      </c>
      <c r="H384" s="32">
        <v>20942884.550000001</v>
      </c>
      <c r="I384" s="32">
        <v>23649054.919999998</v>
      </c>
      <c r="J384" s="32">
        <v>23395030.380000006</v>
      </c>
      <c r="L384" s="30">
        <f t="shared" si="663"/>
        <v>13164217.470000003</v>
      </c>
      <c r="M384" s="23">
        <v>128.67225298522246</v>
      </c>
      <c r="N384" s="23">
        <f>F384/F381*100</f>
        <v>18.855406864427007</v>
      </c>
      <c r="O384" s="23">
        <f>J384/J381*100</f>
        <v>34.725367390095265</v>
      </c>
      <c r="W384" s="42">
        <f t="shared" ref="W384" si="758">(J380-F380)/1000000</f>
        <v>12.116541730000012</v>
      </c>
      <c r="X384" s="42">
        <f t="shared" ref="X384" si="759">(J381-F381)/1000000</f>
        <v>13.11227890999993</v>
      </c>
      <c r="Y384" s="42">
        <f t="shared" ref="Y384" si="760">(J383-F383)/1000000</f>
        <v>14.15995464999995</v>
      </c>
      <c r="Z384" s="42">
        <f t="shared" ref="Z384" si="761">(J384-F384)/1000000</f>
        <v>13.164217470000002</v>
      </c>
      <c r="AA384" s="23">
        <f t="shared" ref="AA384" si="762">(J380/F380-1)*100</f>
        <v>22.02966786325149</v>
      </c>
      <c r="AB384" s="23">
        <f t="shared" ref="AB384" si="763">(J381/F381-1)*100</f>
        <v>24.165953961120181</v>
      </c>
      <c r="AC384" s="23">
        <f t="shared" ref="AC384" si="764">(J383/F383-1)*100</f>
        <v>149.22336414514334</v>
      </c>
      <c r="AD384" s="23">
        <f t="shared" ref="AD384" si="765">(J384/F384-1)*100</f>
        <v>128.67225298522246</v>
      </c>
      <c r="AE384" s="23">
        <f t="shared" ref="AE384" si="766">F383/F381*100</f>
        <v>17.488429115276922</v>
      </c>
      <c r="AF384" s="23">
        <f t="shared" ref="AF384" si="767">J383/J381*100</f>
        <v>35.10241735901262</v>
      </c>
      <c r="AG384" s="23">
        <f t="shared" ref="AG384" si="768">F384/F381*100</f>
        <v>18.855406864427007</v>
      </c>
      <c r="AH384" s="23">
        <f t="shared" ref="AH384" si="769">J384/J381*100</f>
        <v>34.725367390095265</v>
      </c>
    </row>
    <row r="385" spans="1:34" x14ac:dyDescent="0.2">
      <c r="A385" s="22" t="str">
        <f t="shared" si="678"/>
        <v>Provost</v>
      </c>
      <c r="B385" s="22" t="str">
        <f t="shared" si="679"/>
        <v>[RSLF] Housing &amp; Residential Life</v>
      </c>
      <c r="F385" s="29"/>
      <c r="G385" s="29"/>
      <c r="H385" s="29"/>
      <c r="I385" s="29"/>
      <c r="J385" s="29"/>
      <c r="L385" s="30">
        <f t="shared" si="663"/>
        <v>0</v>
      </c>
      <c r="M385" s="23"/>
    </row>
    <row r="386" spans="1:34" x14ac:dyDescent="0.2">
      <c r="A386" s="22" t="str">
        <f t="shared" si="678"/>
        <v>Provost</v>
      </c>
      <c r="B386" s="22" t="str">
        <f t="shared" si="679"/>
        <v>[SLHW] Campus Health and Wellness</v>
      </c>
      <c r="D386" s="22" t="s">
        <v>41</v>
      </c>
      <c r="L386" s="30">
        <f t="shared" si="663"/>
        <v>0</v>
      </c>
      <c r="M386" s="23"/>
    </row>
    <row r="387" spans="1:34" x14ac:dyDescent="0.2">
      <c r="A387" s="22" t="str">
        <f t="shared" si="678"/>
        <v>Provost</v>
      </c>
      <c r="B387" s="22" t="str">
        <f t="shared" si="679"/>
        <v>[SLHW] Campus Health and Wellness</v>
      </c>
      <c r="E387" s="22" t="s">
        <v>0</v>
      </c>
      <c r="F387" s="29">
        <v>16285563.159999998</v>
      </c>
      <c r="G387" s="29">
        <v>15467095.420000002</v>
      </c>
      <c r="H387" s="29">
        <v>13910388.499999998</v>
      </c>
      <c r="I387" s="29">
        <v>17455793.630000003</v>
      </c>
      <c r="J387" s="29">
        <v>16109279.700000003</v>
      </c>
      <c r="L387" s="30">
        <f t="shared" si="663"/>
        <v>-176283.45999999531</v>
      </c>
      <c r="M387" s="23">
        <v>-1.0824523430235211</v>
      </c>
    </row>
    <row r="388" spans="1:34" x14ac:dyDescent="0.2">
      <c r="A388" s="22" t="str">
        <f t="shared" si="678"/>
        <v>Provost</v>
      </c>
      <c r="B388" s="22" t="str">
        <f t="shared" si="679"/>
        <v>[SLHW] Campus Health and Wellness</v>
      </c>
      <c r="E388" s="31" t="s">
        <v>98</v>
      </c>
      <c r="F388" s="32">
        <v>16886572.860000011</v>
      </c>
      <c r="G388" s="32">
        <v>17063036.960000005</v>
      </c>
      <c r="H388" s="32">
        <v>14020117.92</v>
      </c>
      <c r="I388" s="32">
        <v>13502034.629999995</v>
      </c>
      <c r="J388" s="32">
        <v>17393010.339999989</v>
      </c>
      <c r="L388" s="30">
        <f t="shared" si="663"/>
        <v>506437.4799999781</v>
      </c>
      <c r="M388" s="23">
        <v>2.999054243857846</v>
      </c>
    </row>
    <row r="389" spans="1:34" ht="13.5" thickBot="1" x14ac:dyDescent="0.25">
      <c r="A389" s="22" t="str">
        <f t="shared" si="678"/>
        <v>Provost</v>
      </c>
      <c r="B389" s="22" t="str">
        <f t="shared" si="679"/>
        <v>[SLHW] Campus Health and Wellness</v>
      </c>
      <c r="E389" s="33" t="s">
        <v>99</v>
      </c>
      <c r="F389" s="34">
        <v>-601009.70000001229</v>
      </c>
      <c r="G389" s="34">
        <v>-1595941.5400000028</v>
      </c>
      <c r="H389" s="34">
        <v>-109729.42000000179</v>
      </c>
      <c r="I389" s="34">
        <v>3953759.0000000075</v>
      </c>
      <c r="J389" s="34">
        <v>-1283730.6399999857</v>
      </c>
      <c r="L389" s="30">
        <f t="shared" si="663"/>
        <v>-682720.9399999734</v>
      </c>
      <c r="M389" s="23">
        <v>113.59566076886271</v>
      </c>
    </row>
    <row r="390" spans="1:34" x14ac:dyDescent="0.2">
      <c r="A390" s="22" t="str">
        <f t="shared" si="678"/>
        <v>Provost</v>
      </c>
      <c r="B390" s="22" t="str">
        <f t="shared" si="679"/>
        <v>[SLHW] Campus Health and Wellness</v>
      </c>
      <c r="E390" s="22" t="s">
        <v>100</v>
      </c>
      <c r="F390" s="29">
        <v>5864843.3100000117</v>
      </c>
      <c r="G390" s="29">
        <v>5263833.6099999994</v>
      </c>
      <c r="H390" s="29">
        <v>3667892.0700000003</v>
      </c>
      <c r="I390" s="29">
        <v>3558162.6500000004</v>
      </c>
      <c r="J390" s="29">
        <v>7511921.6499999985</v>
      </c>
      <c r="L390" s="30">
        <f t="shared" si="663"/>
        <v>1647078.3399999868</v>
      </c>
      <c r="M390" s="23">
        <v>28.083927445965884</v>
      </c>
      <c r="N390" s="23">
        <f>F390/F388*100</f>
        <v>34.730808664511976</v>
      </c>
      <c r="O390" s="23">
        <f>J390/J388*100</f>
        <v>43.189312851291064</v>
      </c>
    </row>
    <row r="391" spans="1:34" x14ac:dyDescent="0.2">
      <c r="A391" s="22" t="str">
        <f t="shared" si="678"/>
        <v>Provost</v>
      </c>
      <c r="B391" s="22" t="str">
        <f t="shared" si="679"/>
        <v>[SLHW] Campus Health and Wellness</v>
      </c>
      <c r="E391" s="31" t="s">
        <v>101</v>
      </c>
      <c r="F391" s="32">
        <v>5263833.6099999994</v>
      </c>
      <c r="G391" s="32">
        <v>3667892.0700000003</v>
      </c>
      <c r="H391" s="32">
        <v>3558162.6500000004</v>
      </c>
      <c r="I391" s="32">
        <v>7511921.6499999985</v>
      </c>
      <c r="J391" s="32">
        <v>6228191.0099999998</v>
      </c>
      <c r="L391" s="30">
        <f t="shared" si="663"/>
        <v>964357.40000000037</v>
      </c>
      <c r="M391" s="23">
        <v>18.320438514012992</v>
      </c>
      <c r="N391" s="23">
        <f>F391/F388*100</f>
        <v>31.171710527887399</v>
      </c>
      <c r="O391" s="23">
        <f>J391/J388*100</f>
        <v>35.808585680401563</v>
      </c>
      <c r="P391" s="22">
        <v>0.08</v>
      </c>
      <c r="Q391" s="22">
        <v>0.3</v>
      </c>
      <c r="W391" s="42">
        <f t="shared" ref="W391" si="770">(J387-F387)/1000000</f>
        <v>-0.17628345999999531</v>
      </c>
      <c r="X391" s="42">
        <f t="shared" ref="X391" si="771">(J388-F388)/1000000</f>
        <v>0.50643747999997812</v>
      </c>
      <c r="Y391" s="42">
        <f t="shared" ref="Y391" si="772">(J390-F390)/1000000</f>
        <v>1.6470783399999869</v>
      </c>
      <c r="Z391" s="42">
        <f t="shared" ref="Z391" si="773">(J391-F391)/1000000</f>
        <v>0.96435740000000036</v>
      </c>
      <c r="AA391" s="23">
        <f t="shared" ref="AA391" si="774">(J387/F387-1)*100</f>
        <v>-1.0824523430235211</v>
      </c>
      <c r="AB391" s="23">
        <f t="shared" ref="AB391" si="775">(J388/F388-1)*100</f>
        <v>2.999054243857846</v>
      </c>
      <c r="AC391" s="23">
        <f t="shared" ref="AC391" si="776">(J390/F390-1)*100</f>
        <v>28.083927445965884</v>
      </c>
      <c r="AD391" s="23">
        <f t="shared" ref="AD391" si="777">(J391/F391-1)*100</f>
        <v>18.320438514012992</v>
      </c>
      <c r="AE391" s="23">
        <f t="shared" ref="AE391" si="778">F390/F388*100</f>
        <v>34.730808664511976</v>
      </c>
      <c r="AF391" s="23">
        <f t="shared" ref="AF391" si="779">J390/J388*100</f>
        <v>43.189312851291064</v>
      </c>
      <c r="AG391" s="23">
        <f t="shared" ref="AG391" si="780">F391/F388*100</f>
        <v>31.171710527887399</v>
      </c>
      <c r="AH391" s="23">
        <f t="shared" ref="AH391" si="781">J391/J388*100</f>
        <v>35.808585680401563</v>
      </c>
    </row>
    <row r="392" spans="1:34" x14ac:dyDescent="0.2">
      <c r="A392" s="22" t="str">
        <f t="shared" si="678"/>
        <v>Provost</v>
      </c>
      <c r="B392" s="22" t="str">
        <f t="shared" si="679"/>
        <v>[SLHW] Campus Health and Wellness</v>
      </c>
      <c r="F392" s="29"/>
      <c r="G392" s="29"/>
      <c r="H392" s="29"/>
      <c r="I392" s="29"/>
      <c r="J392" s="29"/>
      <c r="L392" s="30">
        <f t="shared" si="663"/>
        <v>0</v>
      </c>
      <c r="M392" s="23"/>
    </row>
    <row r="393" spans="1:34" x14ac:dyDescent="0.2">
      <c r="A393" s="22" t="str">
        <f t="shared" si="678"/>
        <v>Provost</v>
      </c>
      <c r="B393" s="22" t="str">
        <f t="shared" si="679"/>
        <v>[UAPS] Arts Presenting &amp; Engagement</v>
      </c>
      <c r="D393" s="22" t="s">
        <v>56</v>
      </c>
      <c r="L393" s="30">
        <f t="shared" ref="L393:L456" si="782">J393-F393</f>
        <v>0</v>
      </c>
      <c r="M393" s="23"/>
    </row>
    <row r="394" spans="1:34" x14ac:dyDescent="0.2">
      <c r="A394" s="22" t="str">
        <f t="shared" si="678"/>
        <v>Provost</v>
      </c>
      <c r="B394" s="22" t="str">
        <f t="shared" si="679"/>
        <v>[UAPS] Arts Presenting &amp; Engagement</v>
      </c>
      <c r="E394" s="22" t="s">
        <v>0</v>
      </c>
      <c r="F394" s="29">
        <v>11624002.969999999</v>
      </c>
      <c r="G394" s="29">
        <v>9041331.6899999976</v>
      </c>
      <c r="H394" s="29">
        <v>5779173.120000001</v>
      </c>
      <c r="I394" s="29">
        <v>9734783.879999999</v>
      </c>
      <c r="J394" s="29">
        <v>11586617.76</v>
      </c>
      <c r="L394" s="30">
        <f t="shared" si="782"/>
        <v>-37385.209999999031</v>
      </c>
      <c r="M394" s="23">
        <v>-0.32162078843652742</v>
      </c>
    </row>
    <row r="395" spans="1:34" x14ac:dyDescent="0.2">
      <c r="A395" s="22" t="str">
        <f t="shared" si="678"/>
        <v>Provost</v>
      </c>
      <c r="B395" s="22" t="str">
        <f t="shared" si="679"/>
        <v>[UAPS] Arts Presenting &amp; Engagement</v>
      </c>
      <c r="E395" s="31" t="s">
        <v>98</v>
      </c>
      <c r="F395" s="32">
        <v>10818963.430000003</v>
      </c>
      <c r="G395" s="32">
        <v>10398647.029999996</v>
      </c>
      <c r="H395" s="32">
        <v>5746992.8799999999</v>
      </c>
      <c r="I395" s="32">
        <v>10074623.359999994</v>
      </c>
      <c r="J395" s="32">
        <v>9929169.4800000023</v>
      </c>
      <c r="L395" s="30">
        <f t="shared" si="782"/>
        <v>-889793.95000000112</v>
      </c>
      <c r="M395" s="23">
        <v>-8.2243918815057988</v>
      </c>
    </row>
    <row r="396" spans="1:34" ht="13.5" thickBot="1" x14ac:dyDescent="0.25">
      <c r="A396" s="22" t="str">
        <f t="shared" ref="A396:A459" si="783">IF(C396="",A395,C396)</f>
        <v>Provost</v>
      </c>
      <c r="B396" s="22" t="str">
        <f t="shared" ref="B396:B459" si="784">IF(D396="",B395,D396)</f>
        <v>[UAPS] Arts Presenting &amp; Engagement</v>
      </c>
      <c r="E396" s="33" t="s">
        <v>99</v>
      </c>
      <c r="F396" s="34">
        <v>805039.53999999538</v>
      </c>
      <c r="G396" s="34">
        <v>-1357315.339999998</v>
      </c>
      <c r="H396" s="34">
        <v>32180.240000001155</v>
      </c>
      <c r="I396" s="34">
        <v>-339839.47999999486</v>
      </c>
      <c r="J396" s="34">
        <v>1657448.2799999975</v>
      </c>
      <c r="L396" s="30">
        <f t="shared" si="782"/>
        <v>852408.74000000209</v>
      </c>
      <c r="M396" s="23">
        <v>105.88408365631419</v>
      </c>
    </row>
    <row r="397" spans="1:34" x14ac:dyDescent="0.2">
      <c r="A397" s="22" t="str">
        <f t="shared" si="783"/>
        <v>Provost</v>
      </c>
      <c r="B397" s="22" t="str">
        <f t="shared" si="784"/>
        <v>[UAPS] Arts Presenting &amp; Engagement</v>
      </c>
      <c r="E397" s="22" t="s">
        <v>100</v>
      </c>
      <c r="F397" s="29">
        <v>1712899.9200000055</v>
      </c>
      <c r="G397" s="29">
        <v>2517939.4600000009</v>
      </c>
      <c r="H397" s="29">
        <v>1160624.1200000006</v>
      </c>
      <c r="I397" s="29">
        <v>1192804.3599999996</v>
      </c>
      <c r="J397" s="29">
        <v>852964.87999999977</v>
      </c>
      <c r="L397" s="30">
        <f t="shared" si="782"/>
        <v>-859935.04000000574</v>
      </c>
      <c r="M397" s="23">
        <v>-50.203460806980658</v>
      </c>
      <c r="N397" s="23">
        <f>F397/F395*100</f>
        <v>15.832384785129133</v>
      </c>
      <c r="O397" s="23">
        <f>J397/J395*100</f>
        <v>8.5904957279468199</v>
      </c>
    </row>
    <row r="398" spans="1:34" x14ac:dyDescent="0.2">
      <c r="A398" s="22" t="str">
        <f t="shared" si="783"/>
        <v>Provost</v>
      </c>
      <c r="B398" s="22" t="str">
        <f t="shared" si="784"/>
        <v>[UAPS] Arts Presenting &amp; Engagement</v>
      </c>
      <c r="E398" s="31" t="s">
        <v>101</v>
      </c>
      <c r="F398" s="32">
        <v>2517939.4600000009</v>
      </c>
      <c r="G398" s="32">
        <v>1160624.1200000006</v>
      </c>
      <c r="H398" s="32">
        <v>1192804.3599999996</v>
      </c>
      <c r="I398" s="32">
        <v>852964.87999999977</v>
      </c>
      <c r="J398" s="32">
        <v>2510413.1599999997</v>
      </c>
      <c r="L398" s="30">
        <f t="shared" si="782"/>
        <v>-7526.3000000012107</v>
      </c>
      <c r="M398" s="23">
        <v>-0.2989071071629823</v>
      </c>
      <c r="N398" s="23">
        <f>F398/F395*100</f>
        <v>23.273389140201576</v>
      </c>
      <c r="O398" s="23">
        <f>J398/J395*100</f>
        <v>25.283213918914786</v>
      </c>
      <c r="P398" s="22">
        <v>4.0000000000000001E-3</v>
      </c>
      <c r="Q398" s="22">
        <v>1.66</v>
      </c>
      <c r="W398" s="42">
        <f t="shared" ref="W398" si="785">(J394-F394)/1000000</f>
        <v>-3.7385209999999031E-2</v>
      </c>
      <c r="X398" s="42">
        <f t="shared" ref="X398" si="786">(J395-F395)/1000000</f>
        <v>-0.88979395000000117</v>
      </c>
      <c r="Y398" s="42">
        <f t="shared" ref="Y398" si="787">(J397-F397)/1000000</f>
        <v>-0.85993504000000576</v>
      </c>
      <c r="Z398" s="42">
        <f t="shared" ref="Z398" si="788">(J398-F398)/1000000</f>
        <v>-7.5263000000012105E-3</v>
      </c>
      <c r="AA398" s="23">
        <f t="shared" ref="AA398" si="789">(J394/F394-1)*100</f>
        <v>-0.32162078843652742</v>
      </c>
      <c r="AB398" s="23">
        <f t="shared" ref="AB398" si="790">(J395/F395-1)*100</f>
        <v>-8.2243918815057988</v>
      </c>
      <c r="AC398" s="23">
        <f t="shared" ref="AC398" si="791">(J397/F397-1)*100</f>
        <v>-50.203460806980658</v>
      </c>
      <c r="AD398" s="23">
        <f t="shared" ref="AD398" si="792">(J398/F398-1)*100</f>
        <v>-0.2989071071629823</v>
      </c>
      <c r="AE398" s="23">
        <f t="shared" ref="AE398" si="793">F397/F395*100</f>
        <v>15.832384785129133</v>
      </c>
      <c r="AF398" s="23">
        <f t="shared" ref="AF398" si="794">J397/J395*100</f>
        <v>8.5904957279468199</v>
      </c>
      <c r="AG398" s="23">
        <f t="shared" ref="AG398" si="795">F398/F395*100</f>
        <v>23.273389140201576</v>
      </c>
      <c r="AH398" s="23">
        <f t="shared" ref="AH398" si="796">J398/J395*100</f>
        <v>25.283213918914786</v>
      </c>
    </row>
    <row r="399" spans="1:34" x14ac:dyDescent="0.2">
      <c r="A399" s="22" t="str">
        <f t="shared" si="783"/>
        <v>Provost</v>
      </c>
      <c r="B399" s="22" t="str">
        <f t="shared" si="784"/>
        <v>[UAPS] Arts Presenting &amp; Engagement</v>
      </c>
      <c r="F399" s="36"/>
      <c r="G399" s="36"/>
      <c r="H399" s="36"/>
      <c r="I399" s="36"/>
      <c r="J399" s="36"/>
      <c r="L399" s="30">
        <f t="shared" si="782"/>
        <v>0</v>
      </c>
      <c r="M399" s="23"/>
    </row>
    <row r="400" spans="1:34" x14ac:dyDescent="0.2">
      <c r="A400" s="22" t="str">
        <f t="shared" si="783"/>
        <v>Provost Auxiliary Total</v>
      </c>
      <c r="B400" s="22" t="str">
        <f t="shared" si="784"/>
        <v>[UAPS] Arts Presenting &amp; Engagement</v>
      </c>
      <c r="C400" s="27" t="s">
        <v>121</v>
      </c>
      <c r="F400" s="36"/>
      <c r="G400" s="36"/>
      <c r="H400" s="36"/>
      <c r="I400" s="36"/>
      <c r="J400" s="36"/>
      <c r="L400" s="30">
        <f t="shared" si="782"/>
        <v>0</v>
      </c>
      <c r="M400" s="23"/>
    </row>
    <row r="401" spans="1:34" x14ac:dyDescent="0.2">
      <c r="A401" s="22" t="str">
        <f t="shared" si="783"/>
        <v>Provost Auxiliary Total</v>
      </c>
      <c r="B401" s="22" t="str">
        <f t="shared" si="784"/>
        <v>[UAPS] Arts Presenting &amp; Engagement</v>
      </c>
      <c r="E401" s="22" t="s">
        <v>0</v>
      </c>
      <c r="F401" s="29">
        <v>94767602.439999998</v>
      </c>
      <c r="G401" s="29">
        <v>91716208.110000014</v>
      </c>
      <c r="H401" s="29">
        <v>81107850.299999997</v>
      </c>
      <c r="I401" s="29">
        <v>102156492.87999998</v>
      </c>
      <c r="J401" s="29">
        <v>107178925.56</v>
      </c>
      <c r="L401" s="30">
        <f t="shared" si="782"/>
        <v>12411323.120000005</v>
      </c>
      <c r="M401" s="23">
        <v>13.096588708000677</v>
      </c>
    </row>
    <row r="402" spans="1:34" x14ac:dyDescent="0.2">
      <c r="A402" s="22" t="str">
        <f t="shared" si="783"/>
        <v>Provost Auxiliary Total</v>
      </c>
      <c r="B402" s="22" t="str">
        <f t="shared" si="784"/>
        <v>[UAPS] Arts Presenting &amp; Engagement</v>
      </c>
      <c r="E402" s="31" t="s">
        <v>98</v>
      </c>
      <c r="F402" s="32">
        <v>92767008.580000058</v>
      </c>
      <c r="G402" s="32">
        <v>99014787.870000064</v>
      </c>
      <c r="H402" s="32">
        <v>61907412.700000003</v>
      </c>
      <c r="I402" s="32">
        <v>95348293.020000085</v>
      </c>
      <c r="J402" s="32">
        <v>109750821.06999998</v>
      </c>
      <c r="L402" s="30">
        <f t="shared" si="782"/>
        <v>16983812.48999992</v>
      </c>
      <c r="M402" s="23">
        <v>18.308030785916184</v>
      </c>
    </row>
    <row r="403" spans="1:34" ht="13.5" thickBot="1" x14ac:dyDescent="0.25">
      <c r="A403" s="22" t="str">
        <f t="shared" si="783"/>
        <v>Provost Auxiliary Total</v>
      </c>
      <c r="B403" s="22" t="str">
        <f t="shared" si="784"/>
        <v>[UAPS] Arts Presenting &amp; Engagement</v>
      </c>
      <c r="E403" s="33" t="s">
        <v>99</v>
      </c>
      <c r="F403" s="34">
        <v>2000593.8599999398</v>
      </c>
      <c r="G403" s="34">
        <v>-7298579.7600000501</v>
      </c>
      <c r="H403" s="34">
        <v>19200437.599999994</v>
      </c>
      <c r="I403" s="34">
        <v>6808199.8599998951</v>
      </c>
      <c r="J403" s="34">
        <v>-2571895.5099999756</v>
      </c>
      <c r="L403" s="30">
        <f t="shared" si="782"/>
        <v>-4572489.3699999154</v>
      </c>
      <c r="M403" s="23">
        <v>-228.55660318781813</v>
      </c>
    </row>
    <row r="404" spans="1:34" x14ac:dyDescent="0.2">
      <c r="A404" s="22" t="str">
        <f t="shared" si="783"/>
        <v>Provost Auxiliary Total</v>
      </c>
      <c r="B404" s="22" t="str">
        <f t="shared" si="784"/>
        <v>[UAPS] Arts Presenting &amp; Engagement</v>
      </c>
      <c r="E404" s="22" t="s">
        <v>100</v>
      </c>
      <c r="F404" s="29">
        <v>19433570.950000066</v>
      </c>
      <c r="G404" s="29">
        <v>21434164.810000006</v>
      </c>
      <c r="H404" s="29">
        <v>14135585.049999956</v>
      </c>
      <c r="I404" s="29">
        <v>33336022.64999995</v>
      </c>
      <c r="J404" s="29">
        <v>40144222.509999841</v>
      </c>
      <c r="L404" s="30">
        <f t="shared" si="782"/>
        <v>20710651.559999775</v>
      </c>
      <c r="M404" s="23">
        <v>106.57151798444798</v>
      </c>
      <c r="N404" s="23">
        <f>F404/F402*100</f>
        <v>20.948795533533904</v>
      </c>
      <c r="O404" s="23">
        <f>J404/J402*100</f>
        <v>36.577605633032597</v>
      </c>
    </row>
    <row r="405" spans="1:34" x14ac:dyDescent="0.2">
      <c r="A405" s="22" t="str">
        <f t="shared" si="783"/>
        <v>Provost Auxiliary Total</v>
      </c>
      <c r="B405" s="22" t="str">
        <f t="shared" si="784"/>
        <v>[UAPS] Arts Presenting &amp; Engagement</v>
      </c>
      <c r="E405" s="31" t="s">
        <v>101</v>
      </c>
      <c r="F405" s="32">
        <v>21434164.810000006</v>
      </c>
      <c r="G405" s="32">
        <v>14135585.049999956</v>
      </c>
      <c r="H405" s="32">
        <v>33336022.64999995</v>
      </c>
      <c r="I405" s="32">
        <v>40144222.509999841</v>
      </c>
      <c r="J405" s="32">
        <v>37572326.999999866</v>
      </c>
      <c r="L405" s="30">
        <f t="shared" si="782"/>
        <v>16138162.18999986</v>
      </c>
      <c r="M405" s="23">
        <v>75.291770559078074</v>
      </c>
      <c r="N405" s="23">
        <f>F405/F402*100</f>
        <v>23.105374570223091</v>
      </c>
      <c r="O405" s="23">
        <f>J405/J402*100</f>
        <v>34.234210399242414</v>
      </c>
      <c r="W405" s="42">
        <f t="shared" ref="W405" si="797">(J401-F401)/1000000</f>
        <v>12.411323120000004</v>
      </c>
      <c r="X405" s="42">
        <f t="shared" ref="X405" si="798">(J402-F402)/1000000</f>
        <v>16.98381248999992</v>
      </c>
      <c r="Y405" s="42">
        <f t="shared" ref="Y405" si="799">(J404-F404)/1000000</f>
        <v>20.710651559999775</v>
      </c>
      <c r="Z405" s="42">
        <f t="shared" ref="Z405" si="800">(J405-F405)/1000000</f>
        <v>16.138162189999861</v>
      </c>
      <c r="AA405" s="23">
        <f t="shared" ref="AA405" si="801">(J401/F401-1)*100</f>
        <v>13.096588708000677</v>
      </c>
      <c r="AB405" s="23">
        <f t="shared" ref="AB405" si="802">(J402/F402-1)*100</f>
        <v>18.308030785916184</v>
      </c>
      <c r="AC405" s="23">
        <f t="shared" ref="AC405" si="803">(J404/F404-1)*100</f>
        <v>106.57151798444798</v>
      </c>
      <c r="AD405" s="23">
        <f t="shared" ref="AD405" si="804">(J405/F405-1)*100</f>
        <v>75.291770559078074</v>
      </c>
      <c r="AE405" s="23">
        <f t="shared" ref="AE405" si="805">F404/F402*100</f>
        <v>20.948795533533904</v>
      </c>
      <c r="AF405" s="23">
        <f t="shared" ref="AF405" si="806">J404/J402*100</f>
        <v>36.577605633032597</v>
      </c>
      <c r="AG405" s="23">
        <f t="shared" ref="AG405" si="807">F405/F402*100</f>
        <v>23.105374570223091</v>
      </c>
      <c r="AH405" s="23">
        <f t="shared" ref="AH405" si="808">J405/J402*100</f>
        <v>34.234210399242414</v>
      </c>
    </row>
    <row r="406" spans="1:34" x14ac:dyDescent="0.2">
      <c r="A406" s="22" t="str">
        <f t="shared" si="783"/>
        <v>Provost Auxiliary Total</v>
      </c>
      <c r="B406" s="22" t="str">
        <f t="shared" si="784"/>
        <v>[UAPS] Arts Presenting &amp; Engagement</v>
      </c>
      <c r="F406" s="36"/>
      <c r="G406" s="36"/>
      <c r="H406" s="36"/>
      <c r="I406" s="36"/>
      <c r="J406" s="36"/>
      <c r="L406" s="30">
        <f t="shared" si="782"/>
        <v>0</v>
      </c>
      <c r="M406" s="23"/>
    </row>
    <row r="407" spans="1:34" x14ac:dyDescent="0.2">
      <c r="A407" s="22" t="str">
        <f t="shared" si="783"/>
        <v>ICA</v>
      </c>
      <c r="B407" s="22" t="str">
        <f t="shared" si="784"/>
        <v>[UAPS] Arts Presenting &amp; Engagement</v>
      </c>
      <c r="C407" s="27" t="s">
        <v>82</v>
      </c>
      <c r="F407" s="29"/>
      <c r="G407" s="29"/>
      <c r="H407" s="29"/>
      <c r="I407" s="29"/>
      <c r="J407" s="29"/>
      <c r="L407" s="30">
        <f t="shared" si="782"/>
        <v>0</v>
      </c>
      <c r="M407" s="23"/>
    </row>
    <row r="408" spans="1:34" x14ac:dyDescent="0.2">
      <c r="A408" s="22" t="str">
        <f t="shared" si="783"/>
        <v>ICA</v>
      </c>
      <c r="B408" s="22" t="str">
        <f t="shared" si="784"/>
        <v>[ICAD] Intercollegiate Athletics Div</v>
      </c>
      <c r="D408" s="22" t="s">
        <v>81</v>
      </c>
      <c r="L408" s="30">
        <f t="shared" si="782"/>
        <v>0</v>
      </c>
      <c r="M408" s="23"/>
    </row>
    <row r="409" spans="1:34" x14ac:dyDescent="0.2">
      <c r="A409" s="22" t="str">
        <f t="shared" si="783"/>
        <v>ICA</v>
      </c>
      <c r="B409" s="22" t="str">
        <f t="shared" si="784"/>
        <v>[ICAD] Intercollegiate Athletics Div</v>
      </c>
      <c r="E409" s="22" t="s">
        <v>0</v>
      </c>
      <c r="F409" s="29">
        <v>88997415.870000049</v>
      </c>
      <c r="G409" s="29">
        <v>81897415.840000018</v>
      </c>
      <c r="H409" s="29">
        <v>84683741.530000001</v>
      </c>
      <c r="I409" s="29">
        <v>106093084</v>
      </c>
      <c r="J409" s="29">
        <v>124495774.31000003</v>
      </c>
      <c r="K409" s="22" t="s">
        <v>102</v>
      </c>
      <c r="L409" s="30">
        <f t="shared" si="782"/>
        <v>35498358.439999983</v>
      </c>
      <c r="M409" s="23">
        <v>39.886954124435483</v>
      </c>
    </row>
    <row r="410" spans="1:34" x14ac:dyDescent="0.2">
      <c r="A410" s="22" t="str">
        <f t="shared" si="783"/>
        <v>ICA</v>
      </c>
      <c r="B410" s="22" t="str">
        <f t="shared" si="784"/>
        <v>[ICAD] Intercollegiate Athletics Div</v>
      </c>
      <c r="E410" s="31" t="s">
        <v>98</v>
      </c>
      <c r="F410" s="32">
        <v>85281418.159999967</v>
      </c>
      <c r="G410" s="32">
        <v>85860813.360000029</v>
      </c>
      <c r="H410" s="32">
        <v>77914398.299999848</v>
      </c>
      <c r="I410" s="32">
        <v>107069903.26999985</v>
      </c>
      <c r="J410" s="32">
        <v>124221170.44999997</v>
      </c>
      <c r="L410" s="30">
        <f t="shared" si="782"/>
        <v>38939752.290000007</v>
      </c>
      <c r="M410" s="23">
        <v>45.660301071616246</v>
      </c>
    </row>
    <row r="411" spans="1:34" ht="13.5" thickBot="1" x14ac:dyDescent="0.25">
      <c r="A411" s="22" t="str">
        <f t="shared" si="783"/>
        <v>ICA</v>
      </c>
      <c r="B411" s="22" t="str">
        <f t="shared" si="784"/>
        <v>[ICAD] Intercollegiate Athletics Div</v>
      </c>
      <c r="E411" s="33" t="s">
        <v>99</v>
      </c>
      <c r="F411" s="34">
        <v>3715997.7100000829</v>
      </c>
      <c r="G411" s="34">
        <v>-3963397.5200000107</v>
      </c>
      <c r="H411" s="34">
        <v>6769343.2300001532</v>
      </c>
      <c r="I411" s="34">
        <v>-976819.26999984682</v>
      </c>
      <c r="J411" s="34">
        <v>274603.86000005901</v>
      </c>
      <c r="L411" s="30">
        <f t="shared" si="782"/>
        <v>-3441393.8500000238</v>
      </c>
      <c r="M411" s="23">
        <v>-92.610225263027601</v>
      </c>
    </row>
    <row r="412" spans="1:34" x14ac:dyDescent="0.2">
      <c r="A412" s="22" t="str">
        <f t="shared" si="783"/>
        <v>ICA</v>
      </c>
      <c r="B412" s="22" t="str">
        <f t="shared" si="784"/>
        <v>[ICAD] Intercollegiate Athletics Div</v>
      </c>
      <c r="E412" s="22" t="s">
        <v>100</v>
      </c>
      <c r="F412" s="29">
        <v>-3454436.770000115</v>
      </c>
      <c r="G412" s="29">
        <v>261560.93999996781</v>
      </c>
      <c r="H412" s="29">
        <v>-3701836.5800000131</v>
      </c>
      <c r="I412" s="29">
        <v>3067506.6500000209</v>
      </c>
      <c r="J412" s="29">
        <v>2090687.3799999908</v>
      </c>
      <c r="L412" s="30">
        <f t="shared" si="782"/>
        <v>5545124.1500001056</v>
      </c>
      <c r="M412" s="23">
        <v>-160.5218019376259</v>
      </c>
      <c r="N412" s="23">
        <f>F412/F410*100</f>
        <v>-4.050632417391447</v>
      </c>
      <c r="O412" s="23">
        <f>J412/J410*100</f>
        <v>1.6830362911783296</v>
      </c>
    </row>
    <row r="413" spans="1:34" x14ac:dyDescent="0.2">
      <c r="A413" s="22" t="str">
        <f t="shared" si="783"/>
        <v>ICA</v>
      </c>
      <c r="B413" s="22" t="str">
        <f t="shared" si="784"/>
        <v>[ICAD] Intercollegiate Athletics Div</v>
      </c>
      <c r="E413" s="31" t="s">
        <v>101</v>
      </c>
      <c r="F413" s="32">
        <v>261560.93999996781</v>
      </c>
      <c r="G413" s="32">
        <v>-3701836.5800000131</v>
      </c>
      <c r="H413" s="32">
        <v>3067506.6500000209</v>
      </c>
      <c r="I413" s="32">
        <v>2090687.3799999908</v>
      </c>
      <c r="J413" s="32">
        <v>2365291.2400000133</v>
      </c>
      <c r="L413" s="30">
        <f t="shared" si="782"/>
        <v>2103730.3000000454</v>
      </c>
      <c r="M413" s="23">
        <v>804.29834057038647</v>
      </c>
      <c r="N413" s="23">
        <f>F413/F410*100</f>
        <v>0.30670331901521924</v>
      </c>
      <c r="O413" s="23">
        <f>J413/J410*100</f>
        <v>1.904096726372468</v>
      </c>
      <c r="P413" s="22">
        <v>0</v>
      </c>
      <c r="Q413" s="22">
        <v>9.5E-4</v>
      </c>
      <c r="W413" s="42">
        <f t="shared" ref="W413" si="809">(J409-F409)/1000000</f>
        <v>35.498358439999983</v>
      </c>
      <c r="X413" s="42">
        <f t="shared" ref="X413" si="810">(J410-F410)/1000000</f>
        <v>38.939752290000008</v>
      </c>
      <c r="Y413" s="42">
        <f t="shared" ref="Y413" si="811">(J412-F412)/1000000</f>
        <v>5.5451241500001061</v>
      </c>
      <c r="Z413" s="42">
        <f t="shared" ref="Z413" si="812">(J413-F413)/1000000</f>
        <v>2.1037303000000454</v>
      </c>
      <c r="AA413" s="23">
        <f t="shared" ref="AA413" si="813">(J409/F409-1)*100</f>
        <v>39.886954124435483</v>
      </c>
      <c r="AB413" s="23">
        <f t="shared" ref="AB413" si="814">(J410/F410-1)*100</f>
        <v>45.660301071616246</v>
      </c>
      <c r="AC413" s="23">
        <f t="shared" ref="AC413" si="815">(J412/F412-1)*100</f>
        <v>-160.5218019376259</v>
      </c>
      <c r="AD413" s="23">
        <f t="shared" ref="AD413" si="816">(J413/F413-1)*100</f>
        <v>804.29834057038647</v>
      </c>
      <c r="AE413" s="23">
        <f t="shared" ref="AE413" si="817">F412/F410*100</f>
        <v>-4.050632417391447</v>
      </c>
      <c r="AF413" s="23">
        <f t="shared" ref="AF413" si="818">J412/J410*100</f>
        <v>1.6830362911783296</v>
      </c>
      <c r="AG413" s="23">
        <f t="shared" ref="AG413" si="819">F413/F410*100</f>
        <v>0.30670331901521924</v>
      </c>
      <c r="AH413" s="23">
        <f t="shared" ref="AH413" si="820">J413/J410*100</f>
        <v>1.904096726372468</v>
      </c>
    </row>
    <row r="414" spans="1:34" x14ac:dyDescent="0.2">
      <c r="A414" s="22" t="str">
        <f t="shared" si="783"/>
        <v>Business Affairs</v>
      </c>
      <c r="B414" s="22" t="str">
        <f t="shared" si="784"/>
        <v>[ICAD] Intercollegiate Athletics Div</v>
      </c>
      <c r="C414" s="27" t="s">
        <v>29</v>
      </c>
      <c r="F414" s="29"/>
      <c r="G414" s="29"/>
      <c r="H414" s="29"/>
      <c r="I414" s="29"/>
      <c r="J414" s="29"/>
      <c r="L414" s="30">
        <f t="shared" si="782"/>
        <v>0</v>
      </c>
      <c r="M414" s="23"/>
    </row>
    <row r="415" spans="1:34" x14ac:dyDescent="0.2">
      <c r="A415" s="22" t="str">
        <f t="shared" si="783"/>
        <v>Business Affairs</v>
      </c>
      <c r="B415" s="22" t="str">
        <f t="shared" si="784"/>
        <v>[AZPM] Arizona Public Media</v>
      </c>
      <c r="D415" s="22" t="s">
        <v>30</v>
      </c>
      <c r="L415" s="30">
        <f t="shared" si="782"/>
        <v>0</v>
      </c>
      <c r="M415" s="23"/>
    </row>
    <row r="416" spans="1:34" x14ac:dyDescent="0.2">
      <c r="A416" s="22" t="str">
        <f t="shared" si="783"/>
        <v>Business Affairs</v>
      </c>
      <c r="B416" s="22" t="str">
        <f t="shared" si="784"/>
        <v>[AZPM] Arizona Public Media</v>
      </c>
      <c r="E416" s="22" t="s">
        <v>0</v>
      </c>
      <c r="F416" s="29">
        <v>2341489.3800000004</v>
      </c>
      <c r="G416" s="29">
        <v>2201641.9000000004</v>
      </c>
      <c r="H416" s="29">
        <v>2056003.7999999993</v>
      </c>
      <c r="I416" s="29">
        <v>2189387.7599999998</v>
      </c>
      <c r="J416" s="29">
        <v>1976330.1900000002</v>
      </c>
      <c r="L416" s="30">
        <f t="shared" si="782"/>
        <v>-365159.19000000018</v>
      </c>
      <c r="M416" s="23">
        <v>-15.595167465589787</v>
      </c>
    </row>
    <row r="417" spans="1:34" x14ac:dyDescent="0.2">
      <c r="A417" s="22" t="str">
        <f t="shared" si="783"/>
        <v>Business Affairs</v>
      </c>
      <c r="B417" s="22" t="str">
        <f t="shared" si="784"/>
        <v>[AZPM] Arizona Public Media</v>
      </c>
      <c r="E417" s="31" t="s">
        <v>98</v>
      </c>
      <c r="F417" s="32">
        <v>2100019.8599999994</v>
      </c>
      <c r="G417" s="32">
        <v>2011675.9000000004</v>
      </c>
      <c r="H417" s="32">
        <v>1643621.07</v>
      </c>
      <c r="I417" s="32">
        <v>1699297.1899999997</v>
      </c>
      <c r="J417" s="32">
        <v>1605383.26</v>
      </c>
      <c r="L417" s="30">
        <f t="shared" si="782"/>
        <v>-494636.59999999939</v>
      </c>
      <c r="M417" s="23">
        <v>-23.553901056916647</v>
      </c>
    </row>
    <row r="418" spans="1:34" ht="13.5" thickBot="1" x14ac:dyDescent="0.25">
      <c r="A418" s="22" t="str">
        <f t="shared" si="783"/>
        <v>Business Affairs</v>
      </c>
      <c r="B418" s="22" t="str">
        <f t="shared" si="784"/>
        <v>[AZPM] Arizona Public Media</v>
      </c>
      <c r="E418" s="33" t="s">
        <v>99</v>
      </c>
      <c r="F418" s="34">
        <v>241469.52000000095</v>
      </c>
      <c r="G418" s="34">
        <v>189966</v>
      </c>
      <c r="H418" s="34">
        <v>412382.72999999928</v>
      </c>
      <c r="I418" s="34">
        <v>490090.57000000007</v>
      </c>
      <c r="J418" s="34">
        <v>370946.93000000017</v>
      </c>
      <c r="L418" s="30">
        <f t="shared" si="782"/>
        <v>129477.40999999922</v>
      </c>
      <c r="M418" s="23">
        <v>53.620601887972732</v>
      </c>
    </row>
    <row r="419" spans="1:34" x14ac:dyDescent="0.2">
      <c r="A419" s="22" t="str">
        <f t="shared" si="783"/>
        <v>Business Affairs</v>
      </c>
      <c r="B419" s="22" t="str">
        <f t="shared" si="784"/>
        <v>[AZPM] Arizona Public Media</v>
      </c>
      <c r="E419" s="22" t="s">
        <v>100</v>
      </c>
      <c r="F419" s="29">
        <v>1986454.0299999989</v>
      </c>
      <c r="G419" s="29">
        <v>2227923.5499999998</v>
      </c>
      <c r="H419" s="29">
        <v>2417889.5499999998</v>
      </c>
      <c r="I419" s="29">
        <v>2830272.28</v>
      </c>
      <c r="J419" s="29">
        <v>3320362.8499999992</v>
      </c>
      <c r="L419" s="30">
        <f t="shared" si="782"/>
        <v>1333908.8200000003</v>
      </c>
      <c r="M419" s="23">
        <v>67.150248626694918</v>
      </c>
      <c r="N419" s="23">
        <f>F419/F417*100</f>
        <v>94.592154476100973</v>
      </c>
      <c r="O419" s="23">
        <f t="shared" ref="O419" si="821">J419/J417*100</f>
        <v>206.8268015950284</v>
      </c>
    </row>
    <row r="420" spans="1:34" x14ac:dyDescent="0.2">
      <c r="A420" s="22" t="str">
        <f t="shared" si="783"/>
        <v>Business Affairs</v>
      </c>
      <c r="B420" s="22" t="str">
        <f t="shared" si="784"/>
        <v>[AZPM] Arizona Public Media</v>
      </c>
      <c r="E420" s="31" t="s">
        <v>101</v>
      </c>
      <c r="F420" s="32">
        <v>2227923.5499999998</v>
      </c>
      <c r="G420" s="32">
        <v>2417889.5499999998</v>
      </c>
      <c r="H420" s="32">
        <v>2830272.28</v>
      </c>
      <c r="I420" s="32">
        <v>3320362.8499999992</v>
      </c>
      <c r="J420" s="32">
        <v>3691309.7800000003</v>
      </c>
      <c r="L420" s="30">
        <f t="shared" si="782"/>
        <v>1463386.2300000004</v>
      </c>
      <c r="M420" s="23">
        <v>65.68386199786795</v>
      </c>
      <c r="N420" s="23">
        <f>F420/F417*100</f>
        <v>106.09059430514149</v>
      </c>
      <c r="O420" s="23">
        <f t="shared" ref="O420" si="822">J420/J417*100</f>
        <v>229.93324223400711</v>
      </c>
      <c r="W420" s="42">
        <f t="shared" ref="W420" si="823">(J416-F416)/1000000</f>
        <v>-0.36515919000000019</v>
      </c>
      <c r="X420" s="42">
        <f t="shared" ref="X420" si="824">(J417-F417)/1000000</f>
        <v>-0.49463659999999937</v>
      </c>
      <c r="Y420" s="42">
        <f t="shared" ref="Y420" si="825">(J419-F419)/1000000</f>
        <v>1.3339088200000002</v>
      </c>
      <c r="Z420" s="42">
        <f t="shared" ref="Z420" si="826">(J420-F420)/1000000</f>
        <v>1.4633862300000005</v>
      </c>
      <c r="AA420" s="23">
        <f t="shared" ref="AA420" si="827">(J416/F416-1)*100</f>
        <v>-15.595167465589787</v>
      </c>
      <c r="AB420" s="23">
        <f t="shared" ref="AB420" si="828">(J417/F417-1)*100</f>
        <v>-23.553901056916647</v>
      </c>
      <c r="AC420" s="23">
        <f t="shared" ref="AC420" si="829">(J419/F419-1)*100</f>
        <v>67.150248626694918</v>
      </c>
      <c r="AD420" s="23">
        <f t="shared" ref="AD420" si="830">(J420/F420-1)*100</f>
        <v>65.68386199786795</v>
      </c>
      <c r="AE420" s="23">
        <f t="shared" ref="AE420" si="831">F419/F417*100</f>
        <v>94.592154476100973</v>
      </c>
      <c r="AF420" s="23">
        <f t="shared" ref="AF420" si="832">J419/J417*100</f>
        <v>206.8268015950284</v>
      </c>
      <c r="AG420" s="23">
        <f t="shared" ref="AG420" si="833">F420/F417*100</f>
        <v>106.09059430514149</v>
      </c>
      <c r="AH420" s="23">
        <f t="shared" ref="AH420" si="834">J420/J417*100</f>
        <v>229.93324223400711</v>
      </c>
    </row>
    <row r="421" spans="1:34" x14ac:dyDescent="0.2">
      <c r="A421" s="22" t="str">
        <f t="shared" si="783"/>
        <v>Business Affairs</v>
      </c>
      <c r="B421" s="22" t="str">
        <f t="shared" si="784"/>
        <v>[OTDT] UA Assoc Students Bookstore</v>
      </c>
      <c r="D421" s="22" t="s">
        <v>83</v>
      </c>
      <c r="F421" s="29"/>
      <c r="G421" s="29"/>
      <c r="H421" s="29"/>
      <c r="I421" s="29"/>
      <c r="J421" s="29"/>
      <c r="L421" s="30">
        <f t="shared" si="782"/>
        <v>0</v>
      </c>
      <c r="M421" s="23"/>
    </row>
    <row r="422" spans="1:34" x14ac:dyDescent="0.2">
      <c r="A422" s="22" t="str">
        <f t="shared" si="783"/>
        <v>Business Affairs</v>
      </c>
      <c r="B422" s="22" t="str">
        <f t="shared" si="784"/>
        <v>[OTDT] UA Assoc Students Bookstore</v>
      </c>
      <c r="E422" s="22" t="s">
        <v>0</v>
      </c>
      <c r="F422" s="29">
        <v>29084060.320000004</v>
      </c>
      <c r="G422" s="29">
        <v>23814290.900000002</v>
      </c>
      <c r="H422" s="29">
        <v>20238407.48</v>
      </c>
      <c r="I422" s="29">
        <v>25258395.139999997</v>
      </c>
      <c r="J422" s="29">
        <v>46714269.760000005</v>
      </c>
      <c r="L422" s="30">
        <f t="shared" si="782"/>
        <v>17630209.440000001</v>
      </c>
      <c r="M422" s="23">
        <v>60.618116060900817</v>
      </c>
    </row>
    <row r="423" spans="1:34" x14ac:dyDescent="0.2">
      <c r="A423" s="22" t="str">
        <f t="shared" si="783"/>
        <v>Business Affairs</v>
      </c>
      <c r="B423" s="22" t="str">
        <f t="shared" si="784"/>
        <v>[OTDT] UA Assoc Students Bookstore</v>
      </c>
      <c r="E423" s="31" t="s">
        <v>98</v>
      </c>
      <c r="F423" s="32">
        <v>29410482.279999979</v>
      </c>
      <c r="G423" s="32">
        <v>24976938.150000006</v>
      </c>
      <c r="H423" s="32">
        <v>23954073.170000009</v>
      </c>
      <c r="I423" s="32">
        <v>26101038.289999999</v>
      </c>
      <c r="J423" s="32">
        <v>49411180.849999987</v>
      </c>
      <c r="L423" s="30">
        <f t="shared" si="782"/>
        <v>20000698.570000008</v>
      </c>
      <c r="M423" s="23">
        <v>68.005340339492122</v>
      </c>
    </row>
    <row r="424" spans="1:34" ht="13.5" thickBot="1" x14ac:dyDescent="0.25">
      <c r="A424" s="22" t="str">
        <f t="shared" si="783"/>
        <v>Business Affairs</v>
      </c>
      <c r="B424" s="22" t="str">
        <f t="shared" si="784"/>
        <v>[OTDT] UA Assoc Students Bookstore</v>
      </c>
      <c r="E424" s="33" t="s">
        <v>99</v>
      </c>
      <c r="F424" s="34">
        <v>-326421.95999997482</v>
      </c>
      <c r="G424" s="34">
        <v>-1162647.2500000037</v>
      </c>
      <c r="H424" s="34">
        <v>-3715665.6900000088</v>
      </c>
      <c r="I424" s="34">
        <v>-842643.15000000224</v>
      </c>
      <c r="J424" s="34">
        <v>-2696911.0899999812</v>
      </c>
      <c r="L424" s="30">
        <f t="shared" si="782"/>
        <v>-2370489.1300000064</v>
      </c>
      <c r="M424" s="23">
        <v>726.20393860761988</v>
      </c>
    </row>
    <row r="425" spans="1:34" x14ac:dyDescent="0.2">
      <c r="A425" s="22" t="str">
        <f t="shared" si="783"/>
        <v>Business Affairs</v>
      </c>
      <c r="B425" s="22" t="str">
        <f t="shared" si="784"/>
        <v>[OTDT] UA Assoc Students Bookstore</v>
      </c>
      <c r="E425" s="22" t="s">
        <v>100</v>
      </c>
      <c r="F425" s="29">
        <v>11754511.099999977</v>
      </c>
      <c r="G425" s="29">
        <v>11428089.140000002</v>
      </c>
      <c r="H425" s="29">
        <v>10265441.890000001</v>
      </c>
      <c r="I425" s="29">
        <v>6549776.1999999993</v>
      </c>
      <c r="J425" s="29">
        <v>5707133.0499999989</v>
      </c>
      <c r="L425" s="30">
        <f t="shared" si="782"/>
        <v>-6047378.0499999784</v>
      </c>
      <c r="M425" s="23">
        <v>-51.447295413247687</v>
      </c>
      <c r="N425" s="23">
        <f>F425/F423*100</f>
        <v>39.967080403823921</v>
      </c>
      <c r="O425" s="23">
        <f t="shared" ref="O425" si="835">J425/J423*100</f>
        <v>11.55028669993828</v>
      </c>
    </row>
    <row r="426" spans="1:34" x14ac:dyDescent="0.2">
      <c r="A426" s="22" t="str">
        <f t="shared" si="783"/>
        <v>Business Affairs</v>
      </c>
      <c r="B426" s="22" t="str">
        <f t="shared" si="784"/>
        <v>[OTDT] UA Assoc Students Bookstore</v>
      </c>
      <c r="E426" s="31" t="s">
        <v>101</v>
      </c>
      <c r="F426" s="32">
        <v>11428089.140000002</v>
      </c>
      <c r="G426" s="32">
        <v>10265441.890000001</v>
      </c>
      <c r="H426" s="32">
        <v>6549776.1999999993</v>
      </c>
      <c r="I426" s="32">
        <v>5707133.0499999989</v>
      </c>
      <c r="J426" s="32">
        <v>3010221.96</v>
      </c>
      <c r="L426" s="30">
        <f t="shared" si="782"/>
        <v>-8417867.1800000034</v>
      </c>
      <c r="M426" s="23">
        <v>-73.659446272047546</v>
      </c>
      <c r="N426" s="23">
        <f>F426/F423*100</f>
        <v>38.857197346170182</v>
      </c>
      <c r="O426" s="23">
        <f t="shared" ref="O426" si="836">J426/J423*100</f>
        <v>6.0921878575180841</v>
      </c>
      <c r="W426" s="42">
        <f t="shared" ref="W426" si="837">(J422-F422)/1000000</f>
        <v>17.630209440000002</v>
      </c>
      <c r="X426" s="42">
        <f t="shared" ref="X426" si="838">(J423-F423)/1000000</f>
        <v>20.000698570000008</v>
      </c>
      <c r="Y426" s="42">
        <f t="shared" ref="Y426" si="839">(J425-F425)/1000000</f>
        <v>-6.0473780499999785</v>
      </c>
      <c r="Z426" s="42">
        <f t="shared" ref="Z426" si="840">(J426-F426)/1000000</f>
        <v>-8.4178671800000036</v>
      </c>
      <c r="AA426" s="23">
        <f t="shared" ref="AA426" si="841">(J422/F422-1)*100</f>
        <v>60.618116060900817</v>
      </c>
      <c r="AB426" s="23">
        <f t="shared" ref="AB426" si="842">(J423/F423-1)*100</f>
        <v>68.005340339492122</v>
      </c>
      <c r="AC426" s="23">
        <f t="shared" ref="AC426" si="843">(J425/F425-1)*100</f>
        <v>-51.447295413247687</v>
      </c>
      <c r="AD426" s="23">
        <f t="shared" ref="AD426" si="844">(J426/F426-1)*100</f>
        <v>-73.659446272047546</v>
      </c>
      <c r="AE426" s="23">
        <f t="shared" ref="AE426" si="845">F425/F423*100</f>
        <v>39.967080403823921</v>
      </c>
      <c r="AF426" s="23">
        <f t="shared" ref="AF426" si="846">J425/J423*100</f>
        <v>11.55028669993828</v>
      </c>
      <c r="AG426" s="23">
        <f t="shared" ref="AG426" si="847">F426/F423*100</f>
        <v>38.857197346170182</v>
      </c>
      <c r="AH426" s="23">
        <f t="shared" ref="AH426" si="848">J426/J423*100</f>
        <v>6.0921878575180841</v>
      </c>
    </row>
    <row r="427" spans="1:34" x14ac:dyDescent="0.2">
      <c r="A427" s="22" t="str">
        <f t="shared" si="783"/>
        <v>Business Affairs</v>
      </c>
      <c r="B427" s="22" t="str">
        <f t="shared" si="784"/>
        <v>[PRKG] Parking and Transportation</v>
      </c>
      <c r="D427" s="22" t="s">
        <v>47</v>
      </c>
      <c r="F427" s="29"/>
      <c r="G427" s="29"/>
      <c r="H427" s="29"/>
      <c r="I427" s="29"/>
      <c r="J427" s="29"/>
      <c r="L427" s="30">
        <f t="shared" si="782"/>
        <v>0</v>
      </c>
      <c r="M427" s="23"/>
    </row>
    <row r="428" spans="1:34" x14ac:dyDescent="0.2">
      <c r="A428" s="22" t="str">
        <f t="shared" si="783"/>
        <v>Business Affairs</v>
      </c>
      <c r="B428" s="22" t="str">
        <f t="shared" si="784"/>
        <v>[PRKG] Parking and Transportation</v>
      </c>
      <c r="E428" s="22" t="s">
        <v>0</v>
      </c>
      <c r="F428" s="29">
        <v>29677610.820000004</v>
      </c>
      <c r="G428" s="29">
        <v>25178896.759999998</v>
      </c>
      <c r="H428" s="29">
        <v>16148806.189999998</v>
      </c>
      <c r="I428" s="29">
        <v>29107601.960000001</v>
      </c>
      <c r="J428" s="29">
        <v>29510635.27</v>
      </c>
      <c r="L428" s="30">
        <f t="shared" si="782"/>
        <v>-166975.55000000447</v>
      </c>
      <c r="M428" s="23">
        <v>-0.56263137559401377</v>
      </c>
    </row>
    <row r="429" spans="1:34" x14ac:dyDescent="0.2">
      <c r="A429" s="22" t="str">
        <f t="shared" si="783"/>
        <v>Business Affairs</v>
      </c>
      <c r="B429" s="22" t="str">
        <f t="shared" si="784"/>
        <v>[PRKG] Parking and Transportation</v>
      </c>
      <c r="E429" s="31" t="s">
        <v>98</v>
      </c>
      <c r="F429" s="32">
        <v>29629373.129999984</v>
      </c>
      <c r="G429" s="32">
        <v>24245378.219999999</v>
      </c>
      <c r="H429" s="32">
        <v>15932391.749999996</v>
      </c>
      <c r="I429" s="32">
        <v>23204594.069999993</v>
      </c>
      <c r="J429" s="32">
        <v>28629465.350000016</v>
      </c>
      <c r="L429" s="30">
        <f t="shared" si="782"/>
        <v>-999907.77999996766</v>
      </c>
      <c r="M429" s="23">
        <v>-3.3747179719693543</v>
      </c>
    </row>
    <row r="430" spans="1:34" ht="13.5" thickBot="1" x14ac:dyDescent="0.25">
      <c r="A430" s="22" t="str">
        <f t="shared" si="783"/>
        <v>Business Affairs</v>
      </c>
      <c r="B430" s="22" t="str">
        <f t="shared" si="784"/>
        <v>[PRKG] Parking and Transportation</v>
      </c>
      <c r="E430" s="33" t="s">
        <v>99</v>
      </c>
      <c r="F430" s="34">
        <v>48237.690000019968</v>
      </c>
      <c r="G430" s="34">
        <v>933518.53999999911</v>
      </c>
      <c r="H430" s="34">
        <v>216414.44000000134</v>
      </c>
      <c r="I430" s="34">
        <v>5903007.890000008</v>
      </c>
      <c r="J430" s="34">
        <v>881169.91999998316</v>
      </c>
      <c r="L430" s="30">
        <f t="shared" si="782"/>
        <v>832932.22999996319</v>
      </c>
      <c r="M430" s="23">
        <v>1726.7249530390416</v>
      </c>
    </row>
    <row r="431" spans="1:34" x14ac:dyDescent="0.2">
      <c r="A431" s="22" t="str">
        <f t="shared" si="783"/>
        <v>Business Affairs</v>
      </c>
      <c r="B431" s="22" t="str">
        <f t="shared" si="784"/>
        <v>[PRKG] Parking and Transportation</v>
      </c>
      <c r="E431" s="22" t="s">
        <v>100</v>
      </c>
      <c r="F431" s="29">
        <v>1592480.3299999801</v>
      </c>
      <c r="G431" s="29">
        <v>1640718.02</v>
      </c>
      <c r="H431" s="29">
        <v>2574236.5699999994</v>
      </c>
      <c r="I431" s="29">
        <v>2790651.3499999992</v>
      </c>
      <c r="J431" s="29">
        <v>8693659.0599999987</v>
      </c>
      <c r="L431" s="30">
        <f t="shared" si="782"/>
        <v>7101178.7300000191</v>
      </c>
      <c r="M431" s="23">
        <v>445.91939983334726</v>
      </c>
      <c r="N431" s="23">
        <f>F431/F429*100</f>
        <v>5.374667641508692</v>
      </c>
      <c r="O431" s="23">
        <f t="shared" ref="O431" si="849">J431/J429*100</f>
        <v>30.366124388697301</v>
      </c>
    </row>
    <row r="432" spans="1:34" x14ac:dyDescent="0.2">
      <c r="A432" s="22" t="str">
        <f t="shared" si="783"/>
        <v>Business Affairs</v>
      </c>
      <c r="B432" s="22" t="str">
        <f t="shared" si="784"/>
        <v>[PRKG] Parking and Transportation</v>
      </c>
      <c r="E432" s="31" t="s">
        <v>101</v>
      </c>
      <c r="F432" s="32">
        <v>1640718.02</v>
      </c>
      <c r="G432" s="32">
        <v>2574236.5699999994</v>
      </c>
      <c r="H432" s="32">
        <v>2790651.3499999992</v>
      </c>
      <c r="I432" s="32">
        <v>8693659.0599999987</v>
      </c>
      <c r="J432" s="32">
        <v>9574829.3400000017</v>
      </c>
      <c r="L432" s="30">
        <f t="shared" si="782"/>
        <v>7934111.3200000022</v>
      </c>
      <c r="M432" s="23">
        <v>483.575557974307</v>
      </c>
      <c r="N432" s="23">
        <f>F432/F429*100</f>
        <v>5.5374712546272518</v>
      </c>
      <c r="O432" s="23">
        <f t="shared" ref="O432" si="850">J432/J429*100</f>
        <v>33.443968383433315</v>
      </c>
      <c r="W432" s="42">
        <f t="shared" ref="W432" si="851">(J428-F428)/1000000</f>
        <v>-0.16697555000000447</v>
      </c>
      <c r="X432" s="42">
        <f t="shared" ref="X432" si="852">(J429-F429)/1000000</f>
        <v>-0.99990777999996772</v>
      </c>
      <c r="Y432" s="42">
        <f t="shared" ref="Y432" si="853">(J431-F431)/1000000</f>
        <v>7.1011787300000186</v>
      </c>
      <c r="Z432" s="42">
        <f t="shared" ref="Z432" si="854">(J432-F432)/1000000</f>
        <v>7.9341113200000022</v>
      </c>
      <c r="AA432" s="23">
        <f t="shared" ref="AA432" si="855">(J428/F428-1)*100</f>
        <v>-0.56263137559401377</v>
      </c>
      <c r="AB432" s="23">
        <f t="shared" ref="AB432" si="856">(J429/F429-1)*100</f>
        <v>-3.3747179719693543</v>
      </c>
      <c r="AC432" s="23">
        <f t="shared" ref="AC432" si="857">(J431/F431-1)*100</f>
        <v>445.91939983334726</v>
      </c>
      <c r="AD432" s="23">
        <f t="shared" ref="AD432" si="858">(J432/F432-1)*100</f>
        <v>483.575557974307</v>
      </c>
      <c r="AE432" s="23">
        <f t="shared" ref="AE432" si="859">F431/F429*100</f>
        <v>5.374667641508692</v>
      </c>
      <c r="AF432" s="23">
        <f t="shared" ref="AF432" si="860">J431/J429*100</f>
        <v>30.366124388697301</v>
      </c>
      <c r="AG432" s="23">
        <f t="shared" ref="AG432" si="861">F432/F429*100</f>
        <v>5.5374712546272518</v>
      </c>
      <c r="AH432" s="23">
        <f t="shared" ref="AH432" si="862">J432/J429*100</f>
        <v>33.443968383433315</v>
      </c>
    </row>
    <row r="433" spans="1:34" x14ac:dyDescent="0.2">
      <c r="A433" s="22" t="str">
        <f t="shared" si="783"/>
        <v>Business Affairs</v>
      </c>
      <c r="B433" s="22" t="str">
        <f t="shared" si="784"/>
        <v>[STUN] Student Unions</v>
      </c>
      <c r="D433" s="22" t="s">
        <v>39</v>
      </c>
      <c r="F433" s="29"/>
      <c r="G433" s="35"/>
      <c r="H433" s="35"/>
      <c r="I433" s="35"/>
      <c r="J433" s="35"/>
      <c r="L433" s="30">
        <f t="shared" si="782"/>
        <v>0</v>
      </c>
      <c r="M433" s="23"/>
    </row>
    <row r="434" spans="1:34" x14ac:dyDescent="0.2">
      <c r="A434" s="22" t="str">
        <f t="shared" si="783"/>
        <v>Business Affairs</v>
      </c>
      <c r="B434" s="22" t="str">
        <f t="shared" si="784"/>
        <v>[STUN] Student Unions</v>
      </c>
      <c r="E434" s="22" t="s">
        <v>0</v>
      </c>
      <c r="F434" s="29">
        <v>39979520.01000002</v>
      </c>
      <c r="G434" s="29">
        <v>37186499.240000024</v>
      </c>
      <c r="H434" s="29">
        <v>18041402.039999999</v>
      </c>
      <c r="I434" s="29">
        <v>35989612.129999973</v>
      </c>
      <c r="J434" s="29">
        <v>44677089.190000005</v>
      </c>
      <c r="L434" s="30">
        <f t="shared" si="782"/>
        <v>4697569.1799999848</v>
      </c>
      <c r="M434" s="23">
        <v>11.74993891578735</v>
      </c>
    </row>
    <row r="435" spans="1:34" x14ac:dyDescent="0.2">
      <c r="A435" s="22" t="str">
        <f t="shared" si="783"/>
        <v>Business Affairs</v>
      </c>
      <c r="B435" s="22" t="str">
        <f t="shared" si="784"/>
        <v>[STUN] Student Unions</v>
      </c>
      <c r="E435" s="31" t="s">
        <v>98</v>
      </c>
      <c r="F435" s="32">
        <v>39756626.189999975</v>
      </c>
      <c r="G435" s="32">
        <v>39519830.440000013</v>
      </c>
      <c r="H435" s="32">
        <v>20603856.229999989</v>
      </c>
      <c r="I435" s="32">
        <v>37021893.840000048</v>
      </c>
      <c r="J435" s="32">
        <v>49602635.239999987</v>
      </c>
      <c r="L435" s="30">
        <f t="shared" si="782"/>
        <v>9846009.0500000119</v>
      </c>
      <c r="M435" s="23">
        <v>24.765705729015288</v>
      </c>
    </row>
    <row r="436" spans="1:34" ht="13.5" thickBot="1" x14ac:dyDescent="0.25">
      <c r="A436" s="22" t="str">
        <f t="shared" si="783"/>
        <v>Business Affairs</v>
      </c>
      <c r="B436" s="22" t="str">
        <f t="shared" si="784"/>
        <v>[STUN] Student Unions</v>
      </c>
      <c r="E436" s="33" t="s">
        <v>99</v>
      </c>
      <c r="F436" s="34">
        <v>222893.820000045</v>
      </c>
      <c r="G436" s="34">
        <v>-2333331.1999999881</v>
      </c>
      <c r="H436" s="34">
        <v>-2562454.1899999902</v>
      </c>
      <c r="I436" s="34">
        <v>-1032281.7100000754</v>
      </c>
      <c r="J436" s="34">
        <v>-4925546.0499999821</v>
      </c>
      <c r="L436" s="30">
        <f t="shared" si="782"/>
        <v>-5148439.8700000271</v>
      </c>
      <c r="M436" s="23">
        <v>-2309.8172349502502</v>
      </c>
    </row>
    <row r="437" spans="1:34" x14ac:dyDescent="0.2">
      <c r="A437" s="22" t="str">
        <f t="shared" si="783"/>
        <v>Business Affairs</v>
      </c>
      <c r="B437" s="22" t="str">
        <f t="shared" si="784"/>
        <v>[STUN] Student Unions</v>
      </c>
      <c r="E437" s="22" t="s">
        <v>100</v>
      </c>
      <c r="F437" s="29">
        <v>2380843.3699999549</v>
      </c>
      <c r="G437" s="29">
        <v>2603737.19</v>
      </c>
      <c r="H437" s="29">
        <v>270405.99000000139</v>
      </c>
      <c r="I437" s="29">
        <v>-2292048.1999999993</v>
      </c>
      <c r="J437" s="29">
        <v>-3324329.9100000006</v>
      </c>
      <c r="L437" s="30">
        <f t="shared" si="782"/>
        <v>-5705173.2799999556</v>
      </c>
      <c r="M437" s="23">
        <v>-239.62824904353383</v>
      </c>
      <c r="N437" s="23">
        <f>F437/F435*100</f>
        <v>5.9885447991027245</v>
      </c>
      <c r="O437" s="23">
        <f t="shared" ref="O437" si="863">J437/J435*100</f>
        <v>-6.7019219723214078</v>
      </c>
    </row>
    <row r="438" spans="1:34" x14ac:dyDescent="0.2">
      <c r="A438" s="22" t="str">
        <f t="shared" si="783"/>
        <v>Business Affairs</v>
      </c>
      <c r="B438" s="22" t="str">
        <f t="shared" si="784"/>
        <v>[STUN] Student Unions</v>
      </c>
      <c r="C438" s="27"/>
      <c r="E438" s="31" t="s">
        <v>101</v>
      </c>
      <c r="F438" s="32">
        <v>2603737.19</v>
      </c>
      <c r="G438" s="32">
        <v>270405.99000000139</v>
      </c>
      <c r="H438" s="32">
        <v>-2292048.1999999993</v>
      </c>
      <c r="I438" s="32">
        <v>-3324329.9100000006</v>
      </c>
      <c r="J438" s="32">
        <v>-8249875.9600000009</v>
      </c>
      <c r="L438" s="30">
        <f t="shared" si="782"/>
        <v>-10853613.15</v>
      </c>
      <c r="M438" s="23">
        <v>-416.84749104805013</v>
      </c>
      <c r="N438" s="23">
        <f>F438/F435*100</f>
        <v>6.5491905111780353</v>
      </c>
      <c r="O438" s="23">
        <f t="shared" ref="O438" si="864">J438/J435*100</f>
        <v>-16.631930783683909</v>
      </c>
      <c r="Q438" s="22">
        <v>1.9</v>
      </c>
      <c r="W438" s="42">
        <f t="shared" ref="W438" si="865">(J434-F434)/1000000</f>
        <v>4.6975691799999844</v>
      </c>
      <c r="X438" s="42">
        <f t="shared" ref="X438" si="866">(J435-F435)/1000000</f>
        <v>9.8460090500000117</v>
      </c>
      <c r="Y438" s="42">
        <f t="shared" ref="Y438" si="867">(J437-F437)/1000000</f>
        <v>-5.7051732799999559</v>
      </c>
      <c r="Z438" s="42">
        <f t="shared" ref="Z438" si="868">(J438-F438)/1000000</f>
        <v>-10.853613150000001</v>
      </c>
      <c r="AA438" s="23">
        <f t="shared" ref="AA438" si="869">(J434/F434-1)*100</f>
        <v>11.74993891578735</v>
      </c>
      <c r="AB438" s="23">
        <f t="shared" ref="AB438" si="870">(J435/F435-1)*100</f>
        <v>24.765705729015288</v>
      </c>
      <c r="AC438" s="23">
        <f t="shared" ref="AC438" si="871">(J437/F437-1)*100</f>
        <v>-239.62824904353383</v>
      </c>
      <c r="AD438" s="23">
        <f t="shared" ref="AD438" si="872">(J438/F438-1)*100</f>
        <v>-416.84749104805013</v>
      </c>
      <c r="AE438" s="23">
        <f t="shared" ref="AE438" si="873">F437/F435*100</f>
        <v>5.9885447991027245</v>
      </c>
      <c r="AF438" s="23">
        <f t="shared" ref="AF438" si="874">J437/J435*100</f>
        <v>-6.7019219723214078</v>
      </c>
      <c r="AG438" s="23">
        <f t="shared" ref="AG438" si="875">F438/F435*100</f>
        <v>6.5491905111780353</v>
      </c>
      <c r="AH438" s="23">
        <f t="shared" ref="AH438" si="876">J438/J435*100</f>
        <v>-16.631930783683909</v>
      </c>
    </row>
    <row r="439" spans="1:34" x14ac:dyDescent="0.2">
      <c r="A439" s="22" t="str">
        <f t="shared" si="783"/>
        <v>Business Affairs</v>
      </c>
      <c r="B439" s="22" t="str">
        <f t="shared" si="784"/>
        <v>[STUN] Student Unions</v>
      </c>
      <c r="C439" s="27"/>
      <c r="F439" s="36"/>
      <c r="G439" s="36"/>
      <c r="H439" s="36"/>
      <c r="I439" s="36"/>
      <c r="J439" s="36"/>
      <c r="L439" s="30">
        <f t="shared" si="782"/>
        <v>0</v>
      </c>
      <c r="M439" s="23"/>
    </row>
    <row r="440" spans="1:34" x14ac:dyDescent="0.2">
      <c r="A440" s="22" t="str">
        <f t="shared" si="783"/>
        <v>Business Affairs Auxiliary Total</v>
      </c>
      <c r="B440" s="22" t="str">
        <f t="shared" si="784"/>
        <v>[STUN] Student Unions</v>
      </c>
      <c r="C440" s="27" t="s">
        <v>112</v>
      </c>
      <c r="F440" s="36"/>
      <c r="G440" s="36"/>
      <c r="H440" s="36"/>
      <c r="I440" s="36"/>
      <c r="J440" s="36"/>
      <c r="L440" s="30">
        <f t="shared" si="782"/>
        <v>0</v>
      </c>
      <c r="M440" s="23"/>
    </row>
    <row r="441" spans="1:34" x14ac:dyDescent="0.2">
      <c r="A441" s="22" t="str">
        <f t="shared" si="783"/>
        <v>Business Affairs Auxiliary Total</v>
      </c>
      <c r="B441" s="22" t="str">
        <f t="shared" si="784"/>
        <v>[STUN] Student Unions</v>
      </c>
      <c r="E441" s="22" t="s">
        <v>0</v>
      </c>
      <c r="F441" s="29">
        <v>101082680.53000003</v>
      </c>
      <c r="G441" s="29">
        <v>88381328.800000027</v>
      </c>
      <c r="H441" s="29">
        <v>56484619.509999998</v>
      </c>
      <c r="I441" s="29">
        <v>92544996.98999998</v>
      </c>
      <c r="J441" s="29">
        <v>122878324.41</v>
      </c>
      <c r="L441" s="30">
        <f t="shared" si="782"/>
        <v>21795643.879999965</v>
      </c>
      <c r="M441" s="23">
        <v>21.562194201539107</v>
      </c>
    </row>
    <row r="442" spans="1:34" x14ac:dyDescent="0.2">
      <c r="A442" s="22" t="str">
        <f t="shared" si="783"/>
        <v>Business Affairs Auxiliary Total</v>
      </c>
      <c r="B442" s="22" t="str">
        <f t="shared" si="784"/>
        <v>[STUN] Student Unions</v>
      </c>
      <c r="C442" s="27"/>
      <c r="E442" s="31" t="s">
        <v>98</v>
      </c>
      <c r="F442" s="32">
        <v>100896501.45999995</v>
      </c>
      <c r="G442" s="32">
        <v>90753822.710000008</v>
      </c>
      <c r="H442" s="32">
        <v>62133942.219999999</v>
      </c>
      <c r="I442" s="32">
        <v>88026823.390000045</v>
      </c>
      <c r="J442" s="32">
        <v>129248664.69999999</v>
      </c>
      <c r="L442" s="30">
        <f t="shared" si="782"/>
        <v>28352163.240000039</v>
      </c>
      <c r="M442" s="23">
        <v>28.100244141012311</v>
      </c>
    </row>
    <row r="443" spans="1:34" ht="13.5" thickBot="1" x14ac:dyDescent="0.25">
      <c r="A443" s="22" t="str">
        <f t="shared" si="783"/>
        <v>Business Affairs Auxiliary Total</v>
      </c>
      <c r="B443" s="22" t="str">
        <f t="shared" si="784"/>
        <v>[STUN] Student Unions</v>
      </c>
      <c r="C443" s="27"/>
      <c r="E443" s="33" t="s">
        <v>99</v>
      </c>
      <c r="F443" s="34">
        <v>186179.07000008225</v>
      </c>
      <c r="G443" s="34">
        <v>-2372493.9099999815</v>
      </c>
      <c r="H443" s="34">
        <v>-5649322.7100000009</v>
      </c>
      <c r="I443" s="34">
        <v>4518173.5999999344</v>
      </c>
      <c r="J443" s="34">
        <v>-6370340.2899999917</v>
      </c>
      <c r="L443" s="30">
        <f t="shared" si="782"/>
        <v>-6556519.3600000739</v>
      </c>
      <c r="M443" s="23">
        <v>-3521.6199973483472</v>
      </c>
    </row>
    <row r="444" spans="1:34" x14ac:dyDescent="0.2">
      <c r="A444" s="22" t="str">
        <f t="shared" si="783"/>
        <v>Business Affairs Auxiliary Total</v>
      </c>
      <c r="B444" s="22" t="str">
        <f t="shared" si="784"/>
        <v>[STUN] Student Unions</v>
      </c>
      <c r="C444" s="27"/>
      <c r="E444" s="22" t="s">
        <v>100</v>
      </c>
      <c r="F444" s="29">
        <v>17714288.829999913</v>
      </c>
      <c r="G444" s="29">
        <v>17900467.899999995</v>
      </c>
      <c r="H444" s="29">
        <v>15527973.990000013</v>
      </c>
      <c r="I444" s="29">
        <v>9878651.2800000124</v>
      </c>
      <c r="J444" s="29">
        <v>14396824.879999947</v>
      </c>
      <c r="L444" s="30">
        <f t="shared" si="782"/>
        <v>-3317463.9499999657</v>
      </c>
      <c r="M444" s="23">
        <v>-18.727615778634576</v>
      </c>
      <c r="N444" s="23">
        <f>F444/F442*100</f>
        <v>17.556891045446882</v>
      </c>
      <c r="O444" s="23">
        <f>J444/J442*100</f>
        <v>11.138857730883736</v>
      </c>
    </row>
    <row r="445" spans="1:34" x14ac:dyDescent="0.2">
      <c r="A445" s="22" t="str">
        <f t="shared" si="783"/>
        <v>Business Affairs Auxiliary Total</v>
      </c>
      <c r="B445" s="22" t="str">
        <f t="shared" si="784"/>
        <v>[STUN] Student Unions</v>
      </c>
      <c r="C445" s="27"/>
      <c r="E445" s="31" t="s">
        <v>101</v>
      </c>
      <c r="F445" s="32">
        <v>17900467.899999995</v>
      </c>
      <c r="G445" s="32">
        <v>15527973.990000013</v>
      </c>
      <c r="H445" s="32">
        <v>9878651.2800000124</v>
      </c>
      <c r="I445" s="32">
        <v>14396824.879999947</v>
      </c>
      <c r="J445" s="32">
        <v>8026484.5899999551</v>
      </c>
      <c r="L445" s="30">
        <f t="shared" si="782"/>
        <v>-9873983.3100000396</v>
      </c>
      <c r="M445" s="23">
        <v>-55.160476056606555</v>
      </c>
      <c r="N445" s="23">
        <f>F445/F442*100</f>
        <v>17.741415847898921</v>
      </c>
      <c r="O445" s="23">
        <f>J445/J442*100</f>
        <v>6.2101102619746875</v>
      </c>
      <c r="W445" s="42">
        <f t="shared" ref="W445" si="877">(J441-F441)/1000000</f>
        <v>21.795643879999965</v>
      </c>
      <c r="X445" s="42">
        <f t="shared" ref="X445" si="878">(J442-F442)/1000000</f>
        <v>28.352163240000039</v>
      </c>
      <c r="Y445" s="42">
        <f t="shared" ref="Y445" si="879">(J444-F444)/1000000</f>
        <v>-3.3174639499999659</v>
      </c>
      <c r="Z445" s="42">
        <f t="shared" ref="Z445" si="880">(J445-F445)/1000000</f>
        <v>-9.8739833100000389</v>
      </c>
      <c r="AA445" s="23">
        <f t="shared" ref="AA445" si="881">(J441/F441-1)*100</f>
        <v>21.562194201539107</v>
      </c>
      <c r="AB445" s="23">
        <f t="shared" ref="AB445" si="882">(J442/F442-1)*100</f>
        <v>28.100244141012311</v>
      </c>
      <c r="AC445" s="23">
        <f t="shared" ref="AC445" si="883">(J444/F444-1)*100</f>
        <v>-18.727615778634576</v>
      </c>
      <c r="AD445" s="23">
        <f t="shared" ref="AD445" si="884">(J445/F445-1)*100</f>
        <v>-55.160476056606555</v>
      </c>
      <c r="AE445" s="23">
        <f t="shared" ref="AE445" si="885">F444/F442*100</f>
        <v>17.556891045446882</v>
      </c>
      <c r="AF445" s="23">
        <f t="shared" ref="AF445" si="886">J444/J442*100</f>
        <v>11.138857730883736</v>
      </c>
      <c r="AG445" s="23">
        <f t="shared" ref="AG445" si="887">F445/F442*100</f>
        <v>17.741415847898921</v>
      </c>
      <c r="AH445" s="23">
        <f t="shared" ref="AH445" si="888">J445/J442*100</f>
        <v>6.2101102619746875</v>
      </c>
    </row>
    <row r="446" spans="1:34" x14ac:dyDescent="0.2">
      <c r="A446" s="22" t="str">
        <f t="shared" si="783"/>
        <v>Business Affairs Auxiliary Total</v>
      </c>
      <c r="B446" s="22" t="str">
        <f t="shared" si="784"/>
        <v>[STUN] Student Unions</v>
      </c>
      <c r="C446" s="27"/>
      <c r="F446" s="36"/>
      <c r="G446" s="36"/>
      <c r="H446" s="36"/>
      <c r="I446" s="36"/>
      <c r="J446" s="36"/>
      <c r="L446" s="30">
        <f t="shared" si="782"/>
        <v>0</v>
      </c>
      <c r="M446" s="23"/>
    </row>
    <row r="447" spans="1:34" x14ac:dyDescent="0.2">
      <c r="A447" s="22" t="str">
        <f t="shared" si="783"/>
        <v>Business Affairs Auxiliary Total</v>
      </c>
      <c r="B447" s="22" t="str">
        <f t="shared" si="784"/>
        <v>[STUN] Student Unions</v>
      </c>
      <c r="C447" s="27"/>
      <c r="F447" s="36"/>
      <c r="G447" s="36"/>
      <c r="H447" s="36"/>
      <c r="I447" s="36"/>
      <c r="J447" s="36"/>
      <c r="L447" s="30">
        <f t="shared" si="782"/>
        <v>0</v>
      </c>
      <c r="M447" s="23"/>
    </row>
    <row r="448" spans="1:34" x14ac:dyDescent="0.2">
      <c r="A448" s="22" t="str">
        <f t="shared" si="783"/>
        <v>Business Affairs Auxiliary Total</v>
      </c>
      <c r="B448" s="22" t="str">
        <f t="shared" si="784"/>
        <v>[STUN] Student Unions</v>
      </c>
      <c r="C448" s="27"/>
      <c r="E448" s="22" t="s">
        <v>0</v>
      </c>
      <c r="F448" s="29">
        <v>284847698.84000009</v>
      </c>
      <c r="G448" s="29">
        <v>261994952.75000006</v>
      </c>
      <c r="H448" s="29">
        <v>222276211.33999997</v>
      </c>
      <c r="I448" s="29">
        <v>300794573.86999995</v>
      </c>
      <c r="J448" s="29">
        <v>354553024.28000003</v>
      </c>
      <c r="K448" s="22" t="s">
        <v>102</v>
      </c>
      <c r="L448" s="30">
        <f t="shared" si="782"/>
        <v>69705325.439999938</v>
      </c>
      <c r="M448" s="23">
        <v>24.471086030838407</v>
      </c>
    </row>
    <row r="449" spans="1:34" x14ac:dyDescent="0.2">
      <c r="A449" s="22" t="str">
        <f t="shared" si="783"/>
        <v>Business Affairs Auxiliary Total</v>
      </c>
      <c r="B449" s="22" t="str">
        <f t="shared" si="784"/>
        <v>[STUN] Student Unions</v>
      </c>
      <c r="C449" s="27"/>
      <c r="E449" s="31" t="s">
        <v>98</v>
      </c>
      <c r="F449" s="32">
        <v>278944928.19999999</v>
      </c>
      <c r="G449" s="32">
        <v>275629423.94000012</v>
      </c>
      <c r="H449" s="32">
        <v>201955753.21999985</v>
      </c>
      <c r="I449" s="32">
        <v>290445019.68000001</v>
      </c>
      <c r="J449" s="32">
        <v>363220656.21999997</v>
      </c>
      <c r="L449" s="30">
        <f t="shared" si="782"/>
        <v>84275728.019999981</v>
      </c>
      <c r="M449" s="23">
        <v>30.21231773734754</v>
      </c>
    </row>
    <row r="450" spans="1:34" ht="13.5" thickBot="1" x14ac:dyDescent="0.25">
      <c r="A450" s="22" t="str">
        <f t="shared" si="783"/>
        <v>Business Affairs Auxiliary Total</v>
      </c>
      <c r="B450" s="22" t="str">
        <f t="shared" si="784"/>
        <v>[STUN] Student Unions</v>
      </c>
      <c r="C450" s="27"/>
      <c r="E450" s="33" t="s">
        <v>99</v>
      </c>
      <c r="F450" s="34">
        <v>5902770.6400001049</v>
      </c>
      <c r="G450" s="34">
        <v>-13634471.190000057</v>
      </c>
      <c r="H450" s="34">
        <v>20320458.120000124</v>
      </c>
      <c r="I450" s="34">
        <v>10349554.189999938</v>
      </c>
      <c r="J450" s="34">
        <v>-8667631.939999938</v>
      </c>
      <c r="L450" s="30">
        <f t="shared" si="782"/>
        <v>-14570402.580000043</v>
      </c>
      <c r="M450" s="23">
        <v>-246.84005984009883</v>
      </c>
    </row>
    <row r="451" spans="1:34" x14ac:dyDescent="0.2">
      <c r="A451" s="22" t="str">
        <f t="shared" si="783"/>
        <v>Business Affairs Auxiliary Total</v>
      </c>
      <c r="B451" s="22" t="str">
        <f t="shared" si="784"/>
        <v>[STUN] Student Unions</v>
      </c>
      <c r="C451" s="27"/>
      <c r="E451" s="22" t="s">
        <v>100</v>
      </c>
      <c r="F451" s="29">
        <v>33693423.009999864</v>
      </c>
      <c r="G451" s="29">
        <v>39596193.649999969</v>
      </c>
      <c r="H451" s="29">
        <v>25961722.459999911</v>
      </c>
      <c r="I451" s="29">
        <v>46282180.580000035</v>
      </c>
      <c r="J451" s="29">
        <v>56631734.769999973</v>
      </c>
      <c r="L451" s="30">
        <f t="shared" si="782"/>
        <v>22938311.76000011</v>
      </c>
      <c r="M451" s="23">
        <v>68.079493594913913</v>
      </c>
      <c r="N451" s="23">
        <f>F451/F449*100</f>
        <v>12.078879952189741</v>
      </c>
      <c r="O451" s="23">
        <f>J451/J449*100</f>
        <v>15.591551251341434</v>
      </c>
    </row>
    <row r="452" spans="1:34" x14ac:dyDescent="0.2">
      <c r="A452" s="22" t="str">
        <f t="shared" si="783"/>
        <v>Business Affairs Auxiliary Total</v>
      </c>
      <c r="B452" s="22" t="str">
        <f t="shared" si="784"/>
        <v>[STUN] Student Unions</v>
      </c>
      <c r="C452" s="27"/>
      <c r="E452" s="31" t="s">
        <v>101</v>
      </c>
      <c r="F452" s="32">
        <v>39596193.649999969</v>
      </c>
      <c r="G452" s="32">
        <v>25961722.459999911</v>
      </c>
      <c r="H452" s="32">
        <v>46282180.580000035</v>
      </c>
      <c r="I452" s="32">
        <v>56631734.769999973</v>
      </c>
      <c r="J452" s="32">
        <v>47964102.830000035</v>
      </c>
      <c r="L452" s="30">
        <f t="shared" si="782"/>
        <v>8367909.1800000668</v>
      </c>
      <c r="M452" s="23">
        <v>21.133115101835244</v>
      </c>
      <c r="N452" s="23">
        <f>F452/F449*100</f>
        <v>14.194986051730613</v>
      </c>
      <c r="O452" s="23">
        <f>J452/J449*100</f>
        <v>13.205224430008339</v>
      </c>
      <c r="W452" s="42">
        <f t="shared" ref="W452" si="889">(J448-F448)/1000000</f>
        <v>69.705325439999939</v>
      </c>
      <c r="X452" s="42">
        <f t="shared" ref="X452" si="890">(J449-F449)/1000000</f>
        <v>84.275728019999974</v>
      </c>
      <c r="Y452" s="42">
        <f t="shared" ref="Y452" si="891">(J451-F451)/1000000</f>
        <v>22.938311760000111</v>
      </c>
      <c r="Z452" s="42">
        <f t="shared" ref="Z452" si="892">(J452-F452)/1000000</f>
        <v>8.3679091800000673</v>
      </c>
      <c r="AA452" s="23">
        <f t="shared" ref="AA452" si="893">(J448/F448-1)*100</f>
        <v>24.471086030838407</v>
      </c>
      <c r="AB452" s="23">
        <f t="shared" ref="AB452" si="894">(J449/F449-1)*100</f>
        <v>30.21231773734754</v>
      </c>
      <c r="AC452" s="23">
        <f t="shared" ref="AC452" si="895">(J451/F451-1)*100</f>
        <v>68.079493594913913</v>
      </c>
      <c r="AD452" s="23">
        <f t="shared" ref="AD452" si="896">(J452/F452-1)*100</f>
        <v>21.133115101835244</v>
      </c>
      <c r="AE452" s="23">
        <f t="shared" ref="AE452" si="897">F451/F449*100</f>
        <v>12.078879952189741</v>
      </c>
      <c r="AF452" s="23">
        <f t="shared" ref="AF452" si="898">J451/J449*100</f>
        <v>15.591551251341434</v>
      </c>
      <c r="AG452" s="23">
        <f t="shared" ref="AG452" si="899">F452/F449*100</f>
        <v>14.194986051730613</v>
      </c>
      <c r="AH452" s="23">
        <f t="shared" ref="AH452" si="900">J452/J449*100</f>
        <v>13.205224430008339</v>
      </c>
    </row>
    <row r="453" spans="1:34" x14ac:dyDescent="0.2">
      <c r="A453" s="22" t="str">
        <f t="shared" si="783"/>
        <v>Business Affairs Auxiliary Total</v>
      </c>
      <c r="B453" s="22" t="str">
        <f t="shared" si="784"/>
        <v>[STUN] Student Unions</v>
      </c>
      <c r="C453" s="27"/>
      <c r="F453" s="36"/>
      <c r="G453" s="36"/>
      <c r="H453" s="36"/>
      <c r="I453" s="36"/>
      <c r="J453" s="36"/>
      <c r="L453" s="30">
        <f t="shared" si="782"/>
        <v>0</v>
      </c>
      <c r="M453" s="23"/>
    </row>
    <row r="454" spans="1:34" x14ac:dyDescent="0.2">
      <c r="A454" s="22" t="str">
        <f t="shared" si="783"/>
        <v>Business Affairs Auxiliary Total</v>
      </c>
      <c r="B454" s="22" t="str">
        <f t="shared" si="784"/>
        <v>[STUN] Student Unions</v>
      </c>
      <c r="F454" s="29"/>
      <c r="G454" s="29"/>
      <c r="H454" s="29"/>
      <c r="I454" s="29"/>
      <c r="J454" s="29"/>
      <c r="L454" s="30">
        <f t="shared" si="782"/>
        <v>0</v>
      </c>
      <c r="M454" s="23"/>
    </row>
    <row r="455" spans="1:34" x14ac:dyDescent="0.2">
      <c r="A455" s="22" t="str">
        <f t="shared" si="783"/>
        <v>Health Sciences</v>
      </c>
      <c r="B455" s="22" t="str">
        <f t="shared" si="784"/>
        <v>[STUN] Student Unions</v>
      </c>
      <c r="C455" s="27" t="s">
        <v>94</v>
      </c>
      <c r="F455" s="29"/>
      <c r="G455" s="29"/>
      <c r="H455" s="29"/>
      <c r="I455" s="29"/>
      <c r="J455" s="29"/>
      <c r="L455" s="30">
        <f t="shared" si="782"/>
        <v>0</v>
      </c>
      <c r="M455" s="23"/>
    </row>
    <row r="456" spans="1:34" x14ac:dyDescent="0.2">
      <c r="A456" s="22" t="str">
        <f t="shared" si="783"/>
        <v>Health Sciences</v>
      </c>
      <c r="B456" s="22" t="str">
        <f t="shared" si="784"/>
        <v>[HSCD] AZ Health Sci Ctrs &amp; Divisions</v>
      </c>
      <c r="D456" s="22" t="s">
        <v>25</v>
      </c>
      <c r="F456" s="29"/>
      <c r="G456" s="29"/>
      <c r="H456" s="29"/>
      <c r="I456" s="29"/>
      <c r="J456" s="29"/>
      <c r="L456" s="30">
        <f t="shared" si="782"/>
        <v>0</v>
      </c>
      <c r="M456" s="23"/>
    </row>
    <row r="457" spans="1:34" x14ac:dyDescent="0.2">
      <c r="A457" s="22" t="str">
        <f t="shared" si="783"/>
        <v>Health Sciences</v>
      </c>
      <c r="B457" s="22" t="str">
        <f t="shared" si="784"/>
        <v>[HSCD] AZ Health Sci Ctrs &amp; Divisions</v>
      </c>
      <c r="E457" s="22" t="s">
        <v>0</v>
      </c>
      <c r="F457" s="29">
        <v>21251047.669999994</v>
      </c>
      <c r="G457" s="29">
        <v>30174355.419999991</v>
      </c>
      <c r="H457" s="29">
        <v>26858733.750000007</v>
      </c>
      <c r="I457" s="29">
        <v>56506785.290000007</v>
      </c>
      <c r="J457" s="29">
        <v>64404329.849999994</v>
      </c>
      <c r="K457" s="22" t="s">
        <v>141</v>
      </c>
      <c r="L457" s="30">
        <f t="shared" ref="L457:L520" si="901">J457-F457</f>
        <v>43153282.18</v>
      </c>
      <c r="M457" s="23">
        <v>203.06425758443564</v>
      </c>
    </row>
    <row r="458" spans="1:34" x14ac:dyDescent="0.2">
      <c r="A458" s="22" t="str">
        <f t="shared" si="783"/>
        <v>Health Sciences</v>
      </c>
      <c r="B458" s="22" t="str">
        <f t="shared" si="784"/>
        <v>[HSCD] AZ Health Sci Ctrs &amp; Divisions</v>
      </c>
      <c r="E458" s="31" t="s">
        <v>98</v>
      </c>
      <c r="F458" s="32">
        <v>17237864.580000006</v>
      </c>
      <c r="G458" s="32">
        <v>28586146.489999983</v>
      </c>
      <c r="H458" s="32">
        <v>17046383.680000003</v>
      </c>
      <c r="I458" s="32">
        <v>58144855.479999937</v>
      </c>
      <c r="J458" s="32">
        <v>62017891.090000063</v>
      </c>
      <c r="L458" s="30">
        <f t="shared" si="901"/>
        <v>44780026.510000058</v>
      </c>
      <c r="M458" s="23">
        <v>259.77711045459466</v>
      </c>
    </row>
    <row r="459" spans="1:34" ht="13.5" thickBot="1" x14ac:dyDescent="0.25">
      <c r="A459" s="22" t="str">
        <f t="shared" si="783"/>
        <v>Health Sciences</v>
      </c>
      <c r="B459" s="22" t="str">
        <f t="shared" si="784"/>
        <v>[HSCD] AZ Health Sci Ctrs &amp; Divisions</v>
      </c>
      <c r="E459" s="33" t="s">
        <v>99</v>
      </c>
      <c r="F459" s="34">
        <v>4013183.0899999887</v>
      </c>
      <c r="G459" s="34">
        <v>1588208.9300000072</v>
      </c>
      <c r="H459" s="34">
        <v>9812350.070000004</v>
      </c>
      <c r="I459" s="34">
        <v>-1638070.1899999306</v>
      </c>
      <c r="J459" s="34">
        <v>2386438.7599999309</v>
      </c>
      <c r="L459" s="30">
        <f t="shared" si="901"/>
        <v>-1626744.3300000578</v>
      </c>
      <c r="M459" s="23">
        <v>-40.535014065357842</v>
      </c>
    </row>
    <row r="460" spans="1:34" x14ac:dyDescent="0.2">
      <c r="A460" s="22" t="str">
        <f t="shared" ref="A460:A523" si="902">IF(C460="",A459,C460)</f>
        <v>Health Sciences</v>
      </c>
      <c r="B460" s="22" t="str">
        <f t="shared" ref="B460:B523" si="903">IF(D460="",B459,D460)</f>
        <v>[HSCD] AZ Health Sci Ctrs &amp; Divisions</v>
      </c>
      <c r="E460" s="22" t="s">
        <v>100</v>
      </c>
      <c r="F460" s="29">
        <v>5531507.9800000116</v>
      </c>
      <c r="G460" s="29">
        <v>9544691.0700000003</v>
      </c>
      <c r="H460" s="29">
        <v>11132899.999999996</v>
      </c>
      <c r="I460" s="29">
        <v>20945250.070000008</v>
      </c>
      <c r="J460" s="29">
        <v>19307179.879999995</v>
      </c>
      <c r="K460" s="22" t="s">
        <v>142</v>
      </c>
      <c r="L460" s="30">
        <f t="shared" si="901"/>
        <v>13775671.899999984</v>
      </c>
      <c r="M460" s="23">
        <v>249.04008002533794</v>
      </c>
      <c r="N460" s="23">
        <f>F460/F458*100</f>
        <v>32.089287825232525</v>
      </c>
      <c r="O460" s="23">
        <f t="shared" ref="O460" si="904">J460/J458*100</f>
        <v>31.131629180975391</v>
      </c>
    </row>
    <row r="461" spans="1:34" x14ac:dyDescent="0.2">
      <c r="A461" s="22" t="str">
        <f t="shared" si="902"/>
        <v>Health Sciences</v>
      </c>
      <c r="B461" s="22" t="str">
        <f t="shared" si="903"/>
        <v>[HSCD] AZ Health Sci Ctrs &amp; Divisions</v>
      </c>
      <c r="E461" s="31" t="s">
        <v>101</v>
      </c>
      <c r="F461" s="32">
        <v>9544691.0700000003</v>
      </c>
      <c r="G461" s="32">
        <v>11132899.999999996</v>
      </c>
      <c r="H461" s="32">
        <v>20945250.070000008</v>
      </c>
      <c r="I461" s="32">
        <v>19307179.879999995</v>
      </c>
      <c r="J461" s="32">
        <v>21693618.640000004</v>
      </c>
      <c r="L461" s="30">
        <f t="shared" si="901"/>
        <v>12148927.570000004</v>
      </c>
      <c r="M461" s="23">
        <v>127.28465993190082</v>
      </c>
      <c r="N461" s="23">
        <f>F461/F458*100</f>
        <v>55.370495722968471</v>
      </c>
      <c r="O461" s="23">
        <f t="shared" ref="O461" si="905">J461/J458*100</f>
        <v>34.979613557833382</v>
      </c>
      <c r="P461" s="22">
        <v>23.8</v>
      </c>
      <c r="Q461" s="22">
        <v>5.9</v>
      </c>
      <c r="R461" s="22">
        <v>5.85</v>
      </c>
      <c r="S461" s="22">
        <v>5.0199999999999996</v>
      </c>
      <c r="T461" s="22">
        <f>R461-S461</f>
        <v>0.83000000000000007</v>
      </c>
      <c r="U461" s="38">
        <f>P461*1000000/J458</f>
        <v>0.38376022760047668</v>
      </c>
      <c r="V461" s="38">
        <f>Q461/J458*1000000</f>
        <v>9.513383793457196E-2</v>
      </c>
      <c r="W461" s="42">
        <f t="shared" ref="W461" si="906">(J457-F457)/1000000</f>
        <v>43.153282179999998</v>
      </c>
      <c r="X461" s="42">
        <f t="shared" ref="X461" si="907">(J458-F458)/1000000</f>
        <v>44.780026510000056</v>
      </c>
      <c r="Y461" s="42">
        <f t="shared" ref="Y461" si="908">(J460-F460)/1000000</f>
        <v>13.775671899999983</v>
      </c>
      <c r="Z461" s="42">
        <f t="shared" ref="Z461" si="909">(J461-F461)/1000000</f>
        <v>12.148927570000003</v>
      </c>
      <c r="AA461" s="23">
        <f t="shared" ref="AA461" si="910">(J457/F457-1)*100</f>
        <v>203.06425758443564</v>
      </c>
      <c r="AB461" s="23">
        <f t="shared" ref="AB461" si="911">(J458/F458-1)*100</f>
        <v>259.77711045459466</v>
      </c>
      <c r="AC461" s="23">
        <f t="shared" ref="AC461" si="912">(J460/F460-1)*100</f>
        <v>249.04008002533794</v>
      </c>
      <c r="AD461" s="23">
        <f t="shared" ref="AD461" si="913">(J461/F461-1)*100</f>
        <v>127.28465993190082</v>
      </c>
      <c r="AE461" s="23">
        <f t="shared" ref="AE461" si="914">F460/F458*100</f>
        <v>32.089287825232525</v>
      </c>
      <c r="AF461" s="23">
        <f t="shared" ref="AF461" si="915">J460/J458*100</f>
        <v>31.131629180975391</v>
      </c>
      <c r="AG461" s="23">
        <f t="shared" ref="AG461" si="916">F461/F458*100</f>
        <v>55.370495722968471</v>
      </c>
      <c r="AH461" s="23">
        <f t="shared" ref="AH461" si="917">J461/J458*100</f>
        <v>34.979613557833382</v>
      </c>
    </row>
    <row r="462" spans="1:34" x14ac:dyDescent="0.2">
      <c r="A462" s="22" t="str">
        <f t="shared" si="902"/>
        <v>Health Sciences</v>
      </c>
      <c r="B462" s="22" t="str">
        <f t="shared" si="903"/>
        <v>[MDPX] College of Medicine - Phoenix</v>
      </c>
      <c r="D462" s="22" t="s">
        <v>5</v>
      </c>
      <c r="F462" s="29"/>
      <c r="G462" s="29"/>
      <c r="H462" s="29"/>
      <c r="I462" s="29"/>
      <c r="J462" s="29"/>
      <c r="L462" s="30">
        <f t="shared" si="901"/>
        <v>0</v>
      </c>
      <c r="M462" s="23"/>
    </row>
    <row r="463" spans="1:34" x14ac:dyDescent="0.2">
      <c r="A463" s="22" t="str">
        <f t="shared" si="902"/>
        <v>Health Sciences</v>
      </c>
      <c r="B463" s="22" t="str">
        <f t="shared" si="903"/>
        <v>[MDPX] College of Medicine - Phoenix</v>
      </c>
      <c r="E463" s="22" t="s">
        <v>0</v>
      </c>
      <c r="F463" s="29">
        <v>331378546.09000009</v>
      </c>
      <c r="G463" s="29">
        <v>298825085.39999992</v>
      </c>
      <c r="H463" s="29">
        <v>243696337.54000017</v>
      </c>
      <c r="I463" s="29">
        <v>265538841.24000019</v>
      </c>
      <c r="J463" s="29">
        <v>258720474.71000016</v>
      </c>
      <c r="K463" s="22" t="s">
        <v>137</v>
      </c>
      <c r="L463" s="30">
        <f t="shared" si="901"/>
        <v>-72658071.379999936</v>
      </c>
      <c r="M463" s="23">
        <v>-21.926003429403217</v>
      </c>
    </row>
    <row r="464" spans="1:34" x14ac:dyDescent="0.2">
      <c r="A464" s="22" t="str">
        <f t="shared" si="902"/>
        <v>Health Sciences</v>
      </c>
      <c r="B464" s="22" t="str">
        <f t="shared" si="903"/>
        <v>[MDPX] College of Medicine - Phoenix</v>
      </c>
      <c r="E464" s="31" t="s">
        <v>98</v>
      </c>
      <c r="F464" s="32">
        <v>329870200.3599999</v>
      </c>
      <c r="G464" s="32">
        <v>288602837.40999979</v>
      </c>
      <c r="H464" s="32">
        <v>244767374.22000036</v>
      </c>
      <c r="I464" s="32">
        <v>242690941.3700003</v>
      </c>
      <c r="J464" s="32">
        <v>259846491.51000002</v>
      </c>
      <c r="L464" s="30">
        <f t="shared" si="901"/>
        <v>-70023708.849999875</v>
      </c>
      <c r="M464" s="23">
        <v>-21.227655233355524</v>
      </c>
    </row>
    <row r="465" spans="1:34" ht="13.5" thickBot="1" x14ac:dyDescent="0.25">
      <c r="A465" s="22" t="str">
        <f t="shared" si="902"/>
        <v>Health Sciences</v>
      </c>
      <c r="B465" s="22" t="str">
        <f t="shared" si="903"/>
        <v>[MDPX] College of Medicine - Phoenix</v>
      </c>
      <c r="E465" s="33" t="s">
        <v>99</v>
      </c>
      <c r="F465" s="34">
        <v>1508345.7300001979</v>
      </c>
      <c r="G465" s="34">
        <v>10222247.990000129</v>
      </c>
      <c r="H465" s="34">
        <v>-1071036.680000186</v>
      </c>
      <c r="I465" s="34">
        <v>22847899.869999886</v>
      </c>
      <c r="J465" s="34">
        <v>-1126016.7999998629</v>
      </c>
      <c r="L465" s="30">
        <f t="shared" si="901"/>
        <v>-2634362.5300000608</v>
      </c>
      <c r="M465" s="23">
        <v>-174.65243396152388</v>
      </c>
    </row>
    <row r="466" spans="1:34" x14ac:dyDescent="0.2">
      <c r="A466" s="22" t="str">
        <f t="shared" si="902"/>
        <v>Health Sciences</v>
      </c>
      <c r="B466" s="22" t="str">
        <f t="shared" si="903"/>
        <v>[MDPX] College of Medicine - Phoenix</v>
      </c>
      <c r="E466" s="22" t="s">
        <v>100</v>
      </c>
      <c r="F466" s="29">
        <v>90286696.449999809</v>
      </c>
      <c r="G466" s="29">
        <v>91795042.180000007</v>
      </c>
      <c r="H466" s="29">
        <v>102017290.16999999</v>
      </c>
      <c r="I466" s="29">
        <v>100946253.49000001</v>
      </c>
      <c r="J466" s="29">
        <v>123794153.36</v>
      </c>
      <c r="K466" s="22" t="s">
        <v>138</v>
      </c>
      <c r="L466" s="30">
        <f t="shared" si="901"/>
        <v>33507456.91000019</v>
      </c>
      <c r="M466" s="23">
        <v>37.112285893145305</v>
      </c>
      <c r="N466" s="23">
        <f>F466/F464*100</f>
        <v>27.370370634105935</v>
      </c>
      <c r="O466" s="23">
        <f t="shared" ref="O466" si="918">J466/J464*100</f>
        <v>47.64126413276427</v>
      </c>
    </row>
    <row r="467" spans="1:34" x14ac:dyDescent="0.2">
      <c r="A467" s="22" t="str">
        <f t="shared" si="902"/>
        <v>Health Sciences</v>
      </c>
      <c r="B467" s="22" t="str">
        <f t="shared" si="903"/>
        <v>[MDPX] College of Medicine - Phoenix</v>
      </c>
      <c r="E467" s="31" t="s">
        <v>101</v>
      </c>
      <c r="F467" s="32">
        <v>91795042.180000007</v>
      </c>
      <c r="G467" s="32">
        <v>102017290.16999999</v>
      </c>
      <c r="H467" s="32">
        <v>100946253.49000001</v>
      </c>
      <c r="I467" s="32">
        <v>123794153.36</v>
      </c>
      <c r="J467" s="32">
        <v>122668136.55999985</v>
      </c>
      <c r="K467" s="22" t="s">
        <v>130</v>
      </c>
      <c r="L467" s="30">
        <f t="shared" si="901"/>
        <v>30873094.379999846</v>
      </c>
      <c r="M467" s="23">
        <v>33.632638154314584</v>
      </c>
      <c r="N467" s="23">
        <f>F467/F464*100</f>
        <v>27.827624950608019</v>
      </c>
      <c r="O467" s="23">
        <f t="shared" ref="O467" si="919">J467/J464*100</f>
        <v>47.20792489718071</v>
      </c>
      <c r="P467" s="22">
        <v>8.8999999999999996E-2</v>
      </c>
      <c r="Q467" s="22">
        <v>16.3</v>
      </c>
      <c r="R467" s="22">
        <v>0.02</v>
      </c>
      <c r="S467" s="22">
        <v>13.8</v>
      </c>
      <c r="T467" s="22">
        <f>R467-S467</f>
        <v>-13.780000000000001</v>
      </c>
      <c r="U467" s="38">
        <f t="shared" ref="U467" si="920">P467*1000000/J464</f>
        <v>3.4250991607702696E-4</v>
      </c>
      <c r="V467" s="38">
        <f t="shared" ref="V467" si="921">Q467/J464*1000000</f>
        <v>6.2729344180399313E-2</v>
      </c>
      <c r="W467" s="42">
        <f t="shared" ref="W467" si="922">(J463-F463)/1000000</f>
        <v>-72.658071379999939</v>
      </c>
      <c r="X467" s="42">
        <f t="shared" ref="X467" si="923">(J464-F464)/1000000</f>
        <v>-70.023708849999878</v>
      </c>
      <c r="Y467" s="42">
        <f t="shared" ref="Y467" si="924">(J466-F466)/1000000</f>
        <v>33.507456910000187</v>
      </c>
      <c r="Z467" s="42">
        <f t="shared" ref="Z467" si="925">(J467-F467)/1000000</f>
        <v>30.873094379999845</v>
      </c>
      <c r="AA467" s="23">
        <f t="shared" ref="AA467" si="926">(J463/F463-1)*100</f>
        <v>-21.926003429403217</v>
      </c>
      <c r="AB467" s="23">
        <f t="shared" ref="AB467" si="927">(J464/F464-1)*100</f>
        <v>-21.227655233355524</v>
      </c>
      <c r="AC467" s="23">
        <f t="shared" ref="AC467" si="928">(J466/F466-1)*100</f>
        <v>37.112285893145305</v>
      </c>
      <c r="AD467" s="23">
        <f t="shared" ref="AD467" si="929">(J467/F467-1)*100</f>
        <v>33.632638154314584</v>
      </c>
      <c r="AE467" s="23">
        <f t="shared" ref="AE467" si="930">F466/F464*100</f>
        <v>27.370370634105935</v>
      </c>
      <c r="AF467" s="23">
        <f t="shared" ref="AF467" si="931">J466/J464*100</f>
        <v>47.64126413276427</v>
      </c>
      <c r="AG467" s="23">
        <f t="shared" ref="AG467" si="932">F467/F464*100</f>
        <v>27.827624950608019</v>
      </c>
      <c r="AH467" s="23">
        <f t="shared" ref="AH467" si="933">J467/J464*100</f>
        <v>47.20792489718071</v>
      </c>
    </row>
    <row r="468" spans="1:34" x14ac:dyDescent="0.2">
      <c r="A468" s="22" t="str">
        <f t="shared" si="902"/>
        <v>Health Sciences</v>
      </c>
      <c r="B468" s="22" t="str">
        <f t="shared" si="903"/>
        <v>[MDTC] College of Medicine - Tucson</v>
      </c>
      <c r="D468" s="22" t="s">
        <v>6</v>
      </c>
      <c r="F468" s="29"/>
      <c r="G468" s="29"/>
      <c r="H468" s="29"/>
      <c r="I468" s="29"/>
      <c r="J468" s="29"/>
      <c r="K468" s="22" t="s">
        <v>131</v>
      </c>
      <c r="L468" s="30">
        <f t="shared" si="901"/>
        <v>0</v>
      </c>
      <c r="M468" s="23"/>
    </row>
    <row r="469" spans="1:34" x14ac:dyDescent="0.2">
      <c r="A469" s="22" t="str">
        <f t="shared" si="902"/>
        <v>Health Sciences</v>
      </c>
      <c r="B469" s="22" t="str">
        <f t="shared" si="903"/>
        <v>[MDTC] College of Medicine - Tucson</v>
      </c>
      <c r="E469" s="22" t="s">
        <v>0</v>
      </c>
      <c r="F469" s="29">
        <v>228708859.46999997</v>
      </c>
      <c r="G469" s="29">
        <v>236893865.35999998</v>
      </c>
      <c r="H469" s="29">
        <v>222103261.94999993</v>
      </c>
      <c r="I469" s="29">
        <v>267846139.48999989</v>
      </c>
      <c r="J469" s="29">
        <v>260263116.20000008</v>
      </c>
      <c r="K469" s="22" t="s">
        <v>139</v>
      </c>
      <c r="L469" s="30">
        <f t="shared" si="901"/>
        <v>31554256.730000108</v>
      </c>
      <c r="M469" s="23">
        <v>13.796691917891856</v>
      </c>
    </row>
    <row r="470" spans="1:34" x14ac:dyDescent="0.2">
      <c r="A470" s="22" t="str">
        <f t="shared" si="902"/>
        <v>Health Sciences</v>
      </c>
      <c r="B470" s="22" t="str">
        <f t="shared" si="903"/>
        <v>[MDTC] College of Medicine - Tucson</v>
      </c>
      <c r="E470" s="31" t="s">
        <v>98</v>
      </c>
      <c r="F470" s="32">
        <v>224763688.47000006</v>
      </c>
      <c r="G470" s="32">
        <v>233499092.45999944</v>
      </c>
      <c r="H470" s="32">
        <v>218578614.50000057</v>
      </c>
      <c r="I470" s="32">
        <v>258920925.30999959</v>
      </c>
      <c r="J470" s="32">
        <v>257493338.86000046</v>
      </c>
      <c r="L470" s="30">
        <f t="shared" si="901"/>
        <v>32729650.390000403</v>
      </c>
      <c r="M470" s="23">
        <v>14.561805162033071</v>
      </c>
    </row>
    <row r="471" spans="1:34" ht="13.5" thickBot="1" x14ac:dyDescent="0.25">
      <c r="A471" s="22" t="str">
        <f t="shared" si="902"/>
        <v>Health Sciences</v>
      </c>
      <c r="B471" s="22" t="str">
        <f t="shared" si="903"/>
        <v>[MDTC] College of Medicine - Tucson</v>
      </c>
      <c r="E471" s="33" t="s">
        <v>99</v>
      </c>
      <c r="F471" s="34">
        <v>3945170.9999999106</v>
      </c>
      <c r="G471" s="34">
        <v>3394772.9000005424</v>
      </c>
      <c r="H471" s="34">
        <v>3524647.4499993622</v>
      </c>
      <c r="I471" s="34">
        <v>8925214.1800003052</v>
      </c>
      <c r="J471" s="34">
        <v>2769777.3399996161</v>
      </c>
      <c r="L471" s="30">
        <f t="shared" si="901"/>
        <v>-1175393.6600002944</v>
      </c>
      <c r="M471" s="23">
        <v>-29.793224678989105</v>
      </c>
    </row>
    <row r="472" spans="1:34" x14ac:dyDescent="0.2">
      <c r="A472" s="22" t="str">
        <f t="shared" si="902"/>
        <v>Health Sciences</v>
      </c>
      <c r="B472" s="22" t="str">
        <f t="shared" si="903"/>
        <v>[MDTC] College of Medicine - Tucson</v>
      </c>
      <c r="E472" s="22" t="s">
        <v>100</v>
      </c>
      <c r="F472" s="29">
        <v>36228554.280000083</v>
      </c>
      <c r="G472" s="29">
        <v>40173725.279999994</v>
      </c>
      <c r="H472" s="29">
        <v>43568498.180000015</v>
      </c>
      <c r="I472" s="29">
        <v>47093145.629999988</v>
      </c>
      <c r="J472" s="29">
        <v>56018359.81000001</v>
      </c>
      <c r="K472" s="22" t="s">
        <v>140</v>
      </c>
      <c r="L472" s="30">
        <f t="shared" si="901"/>
        <v>19789805.529999927</v>
      </c>
      <c r="M472" s="23">
        <v>54.624883391841173</v>
      </c>
      <c r="N472" s="23">
        <f>F472/F470*100</f>
        <v>16.118508521822744</v>
      </c>
      <c r="O472" s="23">
        <f t="shared" ref="O472" si="934">J472/J470*100</f>
        <v>21.755265615029089</v>
      </c>
    </row>
    <row r="473" spans="1:34" x14ac:dyDescent="0.2">
      <c r="A473" s="22" t="str">
        <f t="shared" si="902"/>
        <v>Health Sciences</v>
      </c>
      <c r="B473" s="22" t="str">
        <f t="shared" si="903"/>
        <v>[MDTC] College of Medicine - Tucson</v>
      </c>
      <c r="E473" s="31" t="s">
        <v>101</v>
      </c>
      <c r="F473" s="32">
        <v>40173725.279999994</v>
      </c>
      <c r="G473" s="32">
        <v>43568498.180000015</v>
      </c>
      <c r="H473" s="32">
        <v>47093145.629999988</v>
      </c>
      <c r="I473" s="32">
        <v>56018359.81000001</v>
      </c>
      <c r="J473" s="32">
        <v>58788137.53999994</v>
      </c>
      <c r="K473" s="22" t="s">
        <v>130</v>
      </c>
      <c r="L473" s="30">
        <f t="shared" si="901"/>
        <v>18614412.259999946</v>
      </c>
      <c r="M473" s="23">
        <v>46.334792529850112</v>
      </c>
      <c r="N473" s="23">
        <f>F473/F470*100</f>
        <v>17.873761350629426</v>
      </c>
      <c r="O473" s="23">
        <f t="shared" ref="O473" si="935">J473/J470*100</f>
        <v>22.830935277888155</v>
      </c>
      <c r="P473" s="22">
        <v>9.6</v>
      </c>
      <c r="Q473" s="22">
        <v>18.5</v>
      </c>
      <c r="R473" s="22">
        <v>2.36</v>
      </c>
      <c r="S473" s="22">
        <v>15.68</v>
      </c>
      <c r="T473" s="22">
        <f>R473-S473</f>
        <v>-13.32</v>
      </c>
      <c r="U473" s="38">
        <f t="shared" ref="U473" si="936">P473*1000000/J470</f>
        <v>3.7282517841051938E-2</v>
      </c>
      <c r="V473" s="38">
        <f t="shared" ref="V473" si="937">Q473/J470*1000000</f>
        <v>7.1846518756193842E-2</v>
      </c>
      <c r="W473" s="42">
        <f t="shared" ref="W473" si="938">(J469-F469)/1000000</f>
        <v>31.554256730000109</v>
      </c>
      <c r="X473" s="42">
        <f t="shared" ref="X473" si="939">(J470-F470)/1000000</f>
        <v>32.729650390000401</v>
      </c>
      <c r="Y473" s="42">
        <f t="shared" ref="Y473" si="940">(J472-F472)/1000000</f>
        <v>19.789805529999928</v>
      </c>
      <c r="Z473" s="42">
        <f t="shared" ref="Z473" si="941">(J473-F473)/1000000</f>
        <v>18.614412259999945</v>
      </c>
      <c r="AA473" s="23">
        <f t="shared" ref="AA473" si="942">(J469/F469-1)*100</f>
        <v>13.796691917891856</v>
      </c>
      <c r="AB473" s="23">
        <f t="shared" ref="AB473" si="943">(J470/F470-1)*100</f>
        <v>14.561805162033071</v>
      </c>
      <c r="AC473" s="23">
        <f t="shared" ref="AC473" si="944">(J472/F472-1)*100</f>
        <v>54.624883391841173</v>
      </c>
      <c r="AD473" s="23">
        <f t="shared" ref="AD473" si="945">(J473/F473-1)*100</f>
        <v>46.334792529850112</v>
      </c>
      <c r="AE473" s="23">
        <f t="shared" ref="AE473" si="946">F472/F470*100</f>
        <v>16.118508521822744</v>
      </c>
      <c r="AF473" s="23">
        <f t="shared" ref="AF473" si="947">J472/J470*100</f>
        <v>21.755265615029089</v>
      </c>
      <c r="AG473" s="23">
        <f t="shared" ref="AG473" si="948">F473/F470*100</f>
        <v>17.873761350629426</v>
      </c>
      <c r="AH473" s="23">
        <f t="shared" ref="AH473" si="949">J473/J470*100</f>
        <v>22.830935277888155</v>
      </c>
    </row>
    <row r="474" spans="1:34" x14ac:dyDescent="0.2">
      <c r="A474" s="22" t="str">
        <f t="shared" si="902"/>
        <v>Health Sciences</v>
      </c>
      <c r="B474" s="22" t="str">
        <f t="shared" si="903"/>
        <v>[NURS] College of Nursing</v>
      </c>
      <c r="D474" s="22" t="s">
        <v>16</v>
      </c>
      <c r="F474" s="29"/>
      <c r="G474" s="29"/>
      <c r="H474" s="29"/>
      <c r="I474" s="29"/>
      <c r="J474" s="29"/>
      <c r="L474" s="30">
        <f t="shared" si="901"/>
        <v>0</v>
      </c>
      <c r="M474" s="23"/>
    </row>
    <row r="475" spans="1:34" x14ac:dyDescent="0.2">
      <c r="A475" s="22" t="str">
        <f t="shared" si="902"/>
        <v>Health Sciences</v>
      </c>
      <c r="B475" s="22" t="str">
        <f t="shared" si="903"/>
        <v>[NURS] College of Nursing</v>
      </c>
      <c r="E475" s="22" t="s">
        <v>0</v>
      </c>
      <c r="F475" s="29">
        <v>22204536.769999996</v>
      </c>
      <c r="G475" s="29">
        <v>20278576.099999994</v>
      </c>
      <c r="H475" s="29">
        <v>21019457.630000003</v>
      </c>
      <c r="I475" s="29">
        <v>25267491.669999987</v>
      </c>
      <c r="J475" s="29">
        <v>26670126.129999999</v>
      </c>
      <c r="K475" s="22" t="s">
        <v>143</v>
      </c>
      <c r="L475" s="30">
        <f t="shared" si="901"/>
        <v>4465589.3600000031</v>
      </c>
      <c r="M475" s="23">
        <v>20.111157491172492</v>
      </c>
    </row>
    <row r="476" spans="1:34" x14ac:dyDescent="0.2">
      <c r="A476" s="22" t="str">
        <f t="shared" si="902"/>
        <v>Health Sciences</v>
      </c>
      <c r="B476" s="22" t="str">
        <f t="shared" si="903"/>
        <v>[NURS] College of Nursing</v>
      </c>
      <c r="E476" s="31" t="s">
        <v>98</v>
      </c>
      <c r="F476" s="32">
        <v>23154908.479999989</v>
      </c>
      <c r="G476" s="32">
        <v>21022011.680000007</v>
      </c>
      <c r="H476" s="32">
        <v>19276040.53000002</v>
      </c>
      <c r="I476" s="32">
        <v>23293677.380000018</v>
      </c>
      <c r="J476" s="32">
        <v>25746918.329999983</v>
      </c>
      <c r="L476" s="30">
        <f t="shared" si="901"/>
        <v>2592009.849999994</v>
      </c>
      <c r="M476" s="23">
        <v>11.194213323014601</v>
      </c>
    </row>
    <row r="477" spans="1:34" ht="13.5" thickBot="1" x14ac:dyDescent="0.25">
      <c r="A477" s="22" t="str">
        <f t="shared" si="902"/>
        <v>Health Sciences</v>
      </c>
      <c r="B477" s="22" t="str">
        <f t="shared" si="903"/>
        <v>[NURS] College of Nursing</v>
      </c>
      <c r="E477" s="33" t="s">
        <v>99</v>
      </c>
      <c r="F477" s="34">
        <v>-950371.70999999344</v>
      </c>
      <c r="G477" s="34">
        <v>-743435.58000001311</v>
      </c>
      <c r="H477" s="34">
        <v>1743417.0999999829</v>
      </c>
      <c r="I477" s="34">
        <v>1973814.2899999693</v>
      </c>
      <c r="J477" s="34">
        <v>923207.80000001565</v>
      </c>
      <c r="L477" s="30">
        <f t="shared" si="901"/>
        <v>1873579.5100000091</v>
      </c>
      <c r="M477" s="23">
        <v>-197.14175940696111</v>
      </c>
    </row>
    <row r="478" spans="1:34" x14ac:dyDescent="0.2">
      <c r="A478" s="22" t="str">
        <f t="shared" si="902"/>
        <v>Health Sciences</v>
      </c>
      <c r="B478" s="22" t="str">
        <f t="shared" si="903"/>
        <v>[NURS] College of Nursing</v>
      </c>
      <c r="E478" s="22" t="s">
        <v>100</v>
      </c>
      <c r="F478" s="29">
        <v>7039052.5599999931</v>
      </c>
      <c r="G478" s="29">
        <v>6088680.8499999996</v>
      </c>
      <c r="H478" s="29">
        <v>5345245.2699999996</v>
      </c>
      <c r="I478" s="29">
        <v>7088662.3699999992</v>
      </c>
      <c r="J478" s="29">
        <v>9062476.6600000001</v>
      </c>
      <c r="K478" s="22" t="s">
        <v>144</v>
      </c>
      <c r="L478" s="30">
        <f t="shared" si="901"/>
        <v>2023424.1000000071</v>
      </c>
      <c r="M478" s="23">
        <v>28.745688183922425</v>
      </c>
      <c r="N478" s="23">
        <f>F478/F476*100</f>
        <v>30.399828900554549</v>
      </c>
      <c r="O478" s="23">
        <f t="shared" ref="O478" si="950">J478/J476*100</f>
        <v>35.198296525609891</v>
      </c>
    </row>
    <row r="479" spans="1:34" x14ac:dyDescent="0.2">
      <c r="A479" s="22" t="str">
        <f t="shared" si="902"/>
        <v>Health Sciences</v>
      </c>
      <c r="B479" s="22" t="str">
        <f t="shared" si="903"/>
        <v>[NURS] College of Nursing</v>
      </c>
      <c r="E479" s="31" t="s">
        <v>101</v>
      </c>
      <c r="F479" s="32">
        <v>6088680.8499999996</v>
      </c>
      <c r="G479" s="32">
        <v>5345245.2699999996</v>
      </c>
      <c r="H479" s="32">
        <v>7088662.3699999992</v>
      </c>
      <c r="I479" s="32">
        <v>9062476.6600000001</v>
      </c>
      <c r="J479" s="32">
        <v>9985684.4600000009</v>
      </c>
      <c r="L479" s="30">
        <f t="shared" si="901"/>
        <v>3897003.6100000013</v>
      </c>
      <c r="M479" s="23">
        <v>64.004070931062216</v>
      </c>
      <c r="N479" s="23">
        <f>F479/F476*100</f>
        <v>26.295421790412547</v>
      </c>
      <c r="O479" s="23">
        <f t="shared" ref="O479" si="951">J479/J476*100</f>
        <v>38.783998659617481</v>
      </c>
      <c r="P479" s="22">
        <v>15.2</v>
      </c>
      <c r="Q479" s="22">
        <v>5.2</v>
      </c>
      <c r="R479" s="22">
        <v>3.73</v>
      </c>
      <c r="S479" s="22">
        <v>4.37</v>
      </c>
      <c r="T479" s="22">
        <f>R479-S479</f>
        <v>-0.64000000000000012</v>
      </c>
      <c r="U479" s="38">
        <f t="shared" ref="U479" si="952">P479*1000000/J476</f>
        <v>0.59036191458645959</v>
      </c>
      <c r="V479" s="38">
        <f t="shared" ref="V479" si="953">Q479/J476*1000000</f>
        <v>0.20196591814799933</v>
      </c>
      <c r="W479" s="42">
        <f t="shared" ref="W479" si="954">(J475-F475)/1000000</f>
        <v>4.4655893600000027</v>
      </c>
      <c r="X479" s="42">
        <f t="shared" ref="X479" si="955">(J476-F476)/1000000</f>
        <v>2.592009849999994</v>
      </c>
      <c r="Y479" s="42">
        <f t="shared" ref="Y479" si="956">(J478-F478)/1000000</f>
        <v>2.0234241000000073</v>
      </c>
      <c r="Z479" s="42">
        <f t="shared" ref="Z479" si="957">(J479-F479)/1000000</f>
        <v>3.8970036100000014</v>
      </c>
      <c r="AA479" s="23">
        <f t="shared" ref="AA479" si="958">(J475/F475-1)*100</f>
        <v>20.111157491172492</v>
      </c>
      <c r="AB479" s="23">
        <f t="shared" ref="AB479" si="959">(J476/F476-1)*100</f>
        <v>11.194213323014601</v>
      </c>
      <c r="AC479" s="23">
        <f t="shared" ref="AC479" si="960">(J478/F478-1)*100</f>
        <v>28.745688183922425</v>
      </c>
      <c r="AD479" s="23">
        <f t="shared" ref="AD479" si="961">(J479/F479-1)*100</f>
        <v>64.004070931062216</v>
      </c>
      <c r="AE479" s="23">
        <f t="shared" ref="AE479" si="962">F478/F476*100</f>
        <v>30.399828900554549</v>
      </c>
      <c r="AF479" s="23">
        <f t="shared" ref="AF479" si="963">J478/J476*100</f>
        <v>35.198296525609891</v>
      </c>
      <c r="AG479" s="23">
        <f t="shared" ref="AG479" si="964">F479/F476*100</f>
        <v>26.295421790412547</v>
      </c>
      <c r="AH479" s="23">
        <f t="shared" ref="AH479" si="965">J479/J476*100</f>
        <v>38.783998659617481</v>
      </c>
    </row>
    <row r="480" spans="1:34" x14ac:dyDescent="0.2">
      <c r="A480" s="22" t="str">
        <f t="shared" si="902"/>
        <v>Health Sciences</v>
      </c>
      <c r="B480" s="22" t="str">
        <f t="shared" si="903"/>
        <v>[PBHL] College of Public Health</v>
      </c>
      <c r="D480" s="22" t="s">
        <v>15</v>
      </c>
      <c r="F480" s="29"/>
      <c r="G480" s="29"/>
      <c r="H480" s="29"/>
      <c r="I480" s="29"/>
      <c r="J480" s="29"/>
      <c r="L480" s="30">
        <f t="shared" si="901"/>
        <v>0</v>
      </c>
      <c r="M480" s="23"/>
    </row>
    <row r="481" spans="1:34" x14ac:dyDescent="0.2">
      <c r="A481" s="22" t="str">
        <f t="shared" si="902"/>
        <v>Health Sciences</v>
      </c>
      <c r="B481" s="22" t="str">
        <f t="shared" si="903"/>
        <v>[PBHL] College of Public Health</v>
      </c>
      <c r="E481" s="22" t="s">
        <v>0</v>
      </c>
      <c r="F481" s="29">
        <v>18851407.360000003</v>
      </c>
      <c r="G481" s="29">
        <v>17004751.790000003</v>
      </c>
      <c r="H481" s="29">
        <v>16024197.929999998</v>
      </c>
      <c r="I481" s="29">
        <v>17961967.159999996</v>
      </c>
      <c r="J481" s="29">
        <v>15800868.510000004</v>
      </c>
      <c r="K481" s="22" t="s">
        <v>145</v>
      </c>
      <c r="L481" s="30">
        <f t="shared" si="901"/>
        <v>-3050538.8499999996</v>
      </c>
      <c r="M481" s="23">
        <v>-16.182021807415857</v>
      </c>
    </row>
    <row r="482" spans="1:34" x14ac:dyDescent="0.2">
      <c r="A482" s="22" t="str">
        <f t="shared" si="902"/>
        <v>Health Sciences</v>
      </c>
      <c r="B482" s="22" t="str">
        <f t="shared" si="903"/>
        <v>[PBHL] College of Public Health</v>
      </c>
      <c r="E482" s="31" t="s">
        <v>98</v>
      </c>
      <c r="F482" s="32">
        <v>15372148.480000013</v>
      </c>
      <c r="G482" s="32">
        <v>15818411.280000011</v>
      </c>
      <c r="H482" s="32">
        <v>11506763.62999999</v>
      </c>
      <c r="I482" s="32">
        <v>14134586.140000002</v>
      </c>
      <c r="J482" s="32">
        <v>18166125.390000001</v>
      </c>
      <c r="K482" s="22" t="s">
        <v>146</v>
      </c>
      <c r="L482" s="30">
        <f t="shared" si="901"/>
        <v>2793976.9099999871</v>
      </c>
      <c r="M482" s="23">
        <v>18.175578473204968</v>
      </c>
    </row>
    <row r="483" spans="1:34" ht="13.5" thickBot="1" x14ac:dyDescent="0.25">
      <c r="A483" s="22" t="str">
        <f t="shared" si="902"/>
        <v>Health Sciences</v>
      </c>
      <c r="B483" s="22" t="str">
        <f t="shared" si="903"/>
        <v>[PBHL] College of Public Health</v>
      </c>
      <c r="E483" s="33" t="s">
        <v>99</v>
      </c>
      <c r="F483" s="34">
        <v>3479258.8799999896</v>
      </c>
      <c r="G483" s="34">
        <v>1186340.5099999923</v>
      </c>
      <c r="H483" s="34">
        <v>4517434.3000000082</v>
      </c>
      <c r="I483" s="34">
        <v>3827381.019999994</v>
      </c>
      <c r="J483" s="34">
        <v>-2365256.8799999971</v>
      </c>
      <c r="L483" s="30">
        <f t="shared" si="901"/>
        <v>-5844515.7599999867</v>
      </c>
      <c r="M483" s="23">
        <v>-167.98162946702041</v>
      </c>
    </row>
    <row r="484" spans="1:34" x14ac:dyDescent="0.2">
      <c r="A484" s="22" t="str">
        <f t="shared" si="902"/>
        <v>Health Sciences</v>
      </c>
      <c r="B484" s="22" t="str">
        <f t="shared" si="903"/>
        <v>[PBHL] College of Public Health</v>
      </c>
      <c r="E484" s="22" t="s">
        <v>100</v>
      </c>
      <c r="F484" s="29">
        <v>12687985.620000008</v>
      </c>
      <c r="G484" s="29">
        <v>16167244.499999998</v>
      </c>
      <c r="H484" s="29">
        <v>17353585.009999994</v>
      </c>
      <c r="I484" s="29">
        <v>21871019.310000006</v>
      </c>
      <c r="J484" s="29">
        <v>25698400.330000006</v>
      </c>
      <c r="K484" s="22" t="s">
        <v>147</v>
      </c>
      <c r="L484" s="30">
        <f t="shared" si="901"/>
        <v>13010414.709999997</v>
      </c>
      <c r="M484" s="23">
        <v>102.54121575840807</v>
      </c>
      <c r="N484" s="23">
        <f>F484/F482*100</f>
        <v>82.538791740840622</v>
      </c>
      <c r="O484" s="23">
        <f t="shared" ref="O484" si="966">J484/J482*100</f>
        <v>141.46329929081264</v>
      </c>
    </row>
    <row r="485" spans="1:34" x14ac:dyDescent="0.2">
      <c r="A485" s="22" t="str">
        <f t="shared" si="902"/>
        <v>Health Sciences</v>
      </c>
      <c r="B485" s="22" t="str">
        <f t="shared" si="903"/>
        <v>[PBHL] College of Public Health</v>
      </c>
      <c r="E485" s="31" t="s">
        <v>101</v>
      </c>
      <c r="F485" s="32">
        <v>16167244.499999998</v>
      </c>
      <c r="G485" s="32">
        <v>17353585.009999994</v>
      </c>
      <c r="H485" s="32">
        <v>21871019.310000006</v>
      </c>
      <c r="I485" s="32">
        <v>25698400.330000006</v>
      </c>
      <c r="J485" s="32">
        <v>23333143.730000004</v>
      </c>
      <c r="L485" s="30">
        <f t="shared" si="901"/>
        <v>7165899.230000006</v>
      </c>
      <c r="M485" s="23">
        <v>44.323565651524646</v>
      </c>
      <c r="N485" s="23">
        <f>F485/F482*100</f>
        <v>105.17231550966638</v>
      </c>
      <c r="O485" s="23">
        <f t="shared" ref="O485" si="967">J485/J482*100</f>
        <v>128.44315025395738</v>
      </c>
      <c r="P485" s="22">
        <v>10.6</v>
      </c>
      <c r="Q485" s="22">
        <v>0.8</v>
      </c>
      <c r="R485" s="22">
        <v>2.6</v>
      </c>
      <c r="S485" s="22">
        <v>0.71</v>
      </c>
      <c r="T485" s="22">
        <f>R485-S485</f>
        <v>1.8900000000000001</v>
      </c>
      <c r="U485" s="38">
        <f t="shared" ref="U485" si="968">P485*1000000/J482</f>
        <v>0.58350362404935485</v>
      </c>
      <c r="V485" s="38">
        <f t="shared" ref="V485" si="969">Q485/J482*1000000</f>
        <v>4.4038009362215462E-2</v>
      </c>
      <c r="W485" s="42">
        <f t="shared" ref="W485" si="970">(J481-F481)/1000000</f>
        <v>-3.0505388499999997</v>
      </c>
      <c r="X485" s="42">
        <f t="shared" ref="X485" si="971">(J482-F482)/1000000</f>
        <v>2.7939769099999872</v>
      </c>
      <c r="Y485" s="42">
        <f t="shared" ref="Y485" si="972">(J484-F484)/1000000</f>
        <v>13.010414709999997</v>
      </c>
      <c r="Z485" s="42">
        <f t="shared" ref="Z485" si="973">(J485-F485)/1000000</f>
        <v>7.1658992300000062</v>
      </c>
      <c r="AA485" s="23">
        <f t="shared" ref="AA485" si="974">(J481/F481-1)*100</f>
        <v>-16.182021807415857</v>
      </c>
      <c r="AB485" s="23">
        <f t="shared" ref="AB485" si="975">(J482/F482-1)*100</f>
        <v>18.175578473204968</v>
      </c>
      <c r="AC485" s="23">
        <f t="shared" ref="AC485" si="976">(J484/F484-1)*100</f>
        <v>102.54121575840807</v>
      </c>
      <c r="AD485" s="23">
        <f t="shared" ref="AD485" si="977">(J485/F485-1)*100</f>
        <v>44.323565651524646</v>
      </c>
      <c r="AE485" s="23">
        <f t="shared" ref="AE485" si="978">F484/F482*100</f>
        <v>82.538791740840622</v>
      </c>
      <c r="AF485" s="23">
        <f t="shared" ref="AF485" si="979">J484/J482*100</f>
        <v>141.46329929081264</v>
      </c>
      <c r="AG485" s="23">
        <f t="shared" ref="AG485" si="980">F485/F482*100</f>
        <v>105.17231550966638</v>
      </c>
      <c r="AH485" s="23">
        <f t="shared" ref="AH485" si="981">J485/J482*100</f>
        <v>128.44315025395738</v>
      </c>
    </row>
    <row r="486" spans="1:34" x14ac:dyDescent="0.2">
      <c r="A486" s="22" t="str">
        <f t="shared" si="902"/>
        <v>Health Sciences</v>
      </c>
      <c r="B486" s="22" t="str">
        <f t="shared" si="903"/>
        <v>[PHRM] R Ken Coit College of Pharmacy</v>
      </c>
      <c r="D486" s="22" t="s">
        <v>21</v>
      </c>
      <c r="F486" s="29"/>
      <c r="G486" s="35"/>
      <c r="H486" s="35"/>
      <c r="I486" s="35"/>
      <c r="J486" s="35"/>
      <c r="L486" s="30">
        <f t="shared" si="901"/>
        <v>0</v>
      </c>
      <c r="M486" s="23"/>
    </row>
    <row r="487" spans="1:34" x14ac:dyDescent="0.2">
      <c r="A487" s="22" t="str">
        <f t="shared" si="902"/>
        <v>Health Sciences</v>
      </c>
      <c r="B487" s="22" t="str">
        <f t="shared" si="903"/>
        <v>[PHRM] R Ken Coit College of Pharmacy</v>
      </c>
      <c r="E487" s="22" t="s">
        <v>0</v>
      </c>
      <c r="F487" s="29">
        <v>28155125.189999998</v>
      </c>
      <c r="G487" s="29">
        <v>24827657.410000004</v>
      </c>
      <c r="H487" s="29">
        <v>22181011.120000005</v>
      </c>
      <c r="I487" s="29">
        <v>22151182.240000002</v>
      </c>
      <c r="J487" s="29">
        <v>21298098.350000001</v>
      </c>
      <c r="K487" s="22" t="s">
        <v>148</v>
      </c>
      <c r="L487" s="30">
        <f t="shared" si="901"/>
        <v>-6857026.8399999961</v>
      </c>
      <c r="M487" s="23">
        <v>-24.354453385401541</v>
      </c>
    </row>
    <row r="488" spans="1:34" x14ac:dyDescent="0.2">
      <c r="A488" s="22" t="str">
        <f t="shared" si="902"/>
        <v>Health Sciences</v>
      </c>
      <c r="B488" s="22" t="str">
        <f t="shared" si="903"/>
        <v>[PHRM] R Ken Coit College of Pharmacy</v>
      </c>
      <c r="E488" s="31" t="s">
        <v>98</v>
      </c>
      <c r="F488" s="32">
        <v>26612445.189999986</v>
      </c>
      <c r="G488" s="32">
        <v>22182016.609999992</v>
      </c>
      <c r="H488" s="32">
        <v>18147647.659999996</v>
      </c>
      <c r="I488" s="32">
        <v>20431295.089999981</v>
      </c>
      <c r="J488" s="32">
        <v>24436009.260000028</v>
      </c>
      <c r="L488" s="30">
        <f t="shared" si="901"/>
        <v>-2176435.9299999587</v>
      </c>
      <c r="M488" s="23">
        <v>-8.1782636449272417</v>
      </c>
    </row>
    <row r="489" spans="1:34" ht="13.5" thickBot="1" x14ac:dyDescent="0.25">
      <c r="A489" s="22" t="str">
        <f t="shared" si="902"/>
        <v>Health Sciences</v>
      </c>
      <c r="B489" s="22" t="str">
        <f t="shared" si="903"/>
        <v>[PHRM] R Ken Coit College of Pharmacy</v>
      </c>
      <c r="E489" s="33" t="s">
        <v>99</v>
      </c>
      <c r="F489" s="34">
        <v>1542680.0000000112</v>
      </c>
      <c r="G489" s="34">
        <v>2645640.8000000119</v>
      </c>
      <c r="H489" s="34">
        <v>4033363.4600000083</v>
      </c>
      <c r="I489" s="34">
        <v>1719887.1500000209</v>
      </c>
      <c r="J489" s="34">
        <v>-3137910.9100000262</v>
      </c>
      <c r="L489" s="30">
        <f t="shared" si="901"/>
        <v>-4680590.9100000374</v>
      </c>
      <c r="M489" s="23">
        <v>-303.40646861306323</v>
      </c>
    </row>
    <row r="490" spans="1:34" x14ac:dyDescent="0.2">
      <c r="A490" s="22" t="str">
        <f t="shared" si="902"/>
        <v>Health Sciences</v>
      </c>
      <c r="B490" s="22" t="str">
        <f t="shared" si="903"/>
        <v>[PHRM] R Ken Coit College of Pharmacy</v>
      </c>
      <c r="C490" s="27"/>
      <c r="E490" s="22" t="s">
        <v>100</v>
      </c>
      <c r="F490" s="29">
        <v>1337289.2399999886</v>
      </c>
      <c r="G490" s="29">
        <v>2879969.2399999998</v>
      </c>
      <c r="H490" s="29">
        <v>5525610.040000001</v>
      </c>
      <c r="I490" s="29">
        <v>9558973.4999999981</v>
      </c>
      <c r="J490" s="29">
        <v>11278860.650000002</v>
      </c>
      <c r="K490" s="22" t="s">
        <v>149</v>
      </c>
      <c r="L490" s="30">
        <f t="shared" si="901"/>
        <v>9941571.4100000132</v>
      </c>
      <c r="M490" s="23">
        <v>743.4122037802457</v>
      </c>
      <c r="N490" s="23">
        <f>F490/F488*100</f>
        <v>5.0250521154760124</v>
      </c>
      <c r="O490" s="23">
        <f t="shared" ref="O490" si="982">J490/J488*100</f>
        <v>46.156721132295026</v>
      </c>
    </row>
    <row r="491" spans="1:34" x14ac:dyDescent="0.2">
      <c r="A491" s="22" t="str">
        <f t="shared" si="902"/>
        <v>Health Sciences</v>
      </c>
      <c r="B491" s="22" t="str">
        <f t="shared" si="903"/>
        <v>[PHRM] R Ken Coit College of Pharmacy</v>
      </c>
      <c r="C491" s="27"/>
      <c r="E491" s="31" t="s">
        <v>101</v>
      </c>
      <c r="F491" s="32">
        <v>2879969.2399999998</v>
      </c>
      <c r="G491" s="32">
        <v>5525610.040000001</v>
      </c>
      <c r="H491" s="32">
        <v>9558973.4999999981</v>
      </c>
      <c r="I491" s="32">
        <v>11278860.650000002</v>
      </c>
      <c r="J491" s="32">
        <v>8140949.7399999993</v>
      </c>
      <c r="L491" s="30">
        <f t="shared" si="901"/>
        <v>5260980.5</v>
      </c>
      <c r="M491" s="23">
        <v>182.67488509703665</v>
      </c>
      <c r="N491" s="23">
        <f>F491/F488*100</f>
        <v>10.821888854776073</v>
      </c>
      <c r="O491" s="23">
        <f t="shared" ref="O491" si="983">J491/J488*100</f>
        <v>33.315381629545143</v>
      </c>
      <c r="P491" s="22">
        <v>7</v>
      </c>
      <c r="Q491" s="22">
        <v>2.7</v>
      </c>
      <c r="R491" s="22">
        <v>1.72</v>
      </c>
      <c r="S491" s="22">
        <v>2.2799999999999998</v>
      </c>
      <c r="T491" s="22">
        <f>R491-S491</f>
        <v>-0.55999999999999983</v>
      </c>
      <c r="U491" s="38">
        <f t="shared" ref="U491" si="984">P491*1000000/J488</f>
        <v>0.28646248761488607</v>
      </c>
      <c r="V491" s="38">
        <f t="shared" ref="V491" si="985">Q491/J488*1000000</f>
        <v>0.11049267379431323</v>
      </c>
      <c r="W491" s="42">
        <f t="shared" ref="W491" si="986">(J487-F487)/1000000</f>
        <v>-6.8570268399999961</v>
      </c>
      <c r="X491" s="42">
        <f t="shared" ref="X491" si="987">(J488-F488)/1000000</f>
        <v>-2.1764359299999589</v>
      </c>
      <c r="Y491" s="42">
        <f t="shared" ref="Y491" si="988">(J490-F490)/1000000</f>
        <v>9.9415714100000123</v>
      </c>
      <c r="Z491" s="42">
        <f t="shared" ref="Z491" si="989">(J491-F491)/1000000</f>
        <v>5.2609804999999996</v>
      </c>
      <c r="AA491" s="23">
        <f t="shared" ref="AA491" si="990">(J487/F487-1)*100</f>
        <v>-24.354453385401541</v>
      </c>
      <c r="AB491" s="23">
        <f t="shared" ref="AB491" si="991">(J488/F488-1)*100</f>
        <v>-8.1782636449272417</v>
      </c>
      <c r="AC491" s="23">
        <f t="shared" ref="AC491" si="992">(J490/F490-1)*100</f>
        <v>743.4122037802457</v>
      </c>
      <c r="AD491" s="23">
        <f t="shared" ref="AD491" si="993">(J491/F491-1)*100</f>
        <v>182.67488509703665</v>
      </c>
      <c r="AE491" s="23">
        <f t="shared" ref="AE491" si="994">F490/F488*100</f>
        <v>5.0250521154760124</v>
      </c>
      <c r="AF491" s="23">
        <f t="shared" ref="AF491" si="995">J490/J488*100</f>
        <v>46.156721132295026</v>
      </c>
      <c r="AG491" s="23">
        <f t="shared" ref="AG491" si="996">F491/F488*100</f>
        <v>10.821888854776073</v>
      </c>
      <c r="AH491" s="23">
        <f t="shared" ref="AH491" si="997">J491/J488*100</f>
        <v>33.315381629545143</v>
      </c>
    </row>
    <row r="492" spans="1:34" x14ac:dyDescent="0.2">
      <c r="A492" s="22" t="str">
        <f t="shared" si="902"/>
        <v>Health Sciences Colleges Total</v>
      </c>
      <c r="B492" s="22" t="str">
        <f t="shared" si="903"/>
        <v>[PHRM] R Ken Coit College of Pharmacy</v>
      </c>
      <c r="C492" s="27" t="s">
        <v>113</v>
      </c>
      <c r="F492" s="36"/>
      <c r="G492" s="36"/>
      <c r="H492" s="36"/>
      <c r="I492" s="36"/>
      <c r="J492" s="36"/>
      <c r="L492" s="30">
        <f t="shared" si="901"/>
        <v>0</v>
      </c>
      <c r="M492" s="23"/>
    </row>
    <row r="493" spans="1:34" x14ac:dyDescent="0.2">
      <c r="A493" s="22" t="str">
        <f t="shared" si="902"/>
        <v>Health Sciences Colleges Total</v>
      </c>
      <c r="B493" s="22" t="str">
        <f t="shared" si="903"/>
        <v>[PHRM] R Ken Coit College of Pharmacy</v>
      </c>
      <c r="C493" s="27"/>
      <c r="E493" s="22" t="s">
        <v>0</v>
      </c>
      <c r="F493" s="29">
        <v>650549522.55000007</v>
      </c>
      <c r="G493" s="29">
        <v>628004291.4799999</v>
      </c>
      <c r="H493" s="29">
        <v>551882999.92000008</v>
      </c>
      <c r="I493" s="29">
        <v>655272407.09000003</v>
      </c>
      <c r="J493" s="29">
        <v>647157013.75000024</v>
      </c>
      <c r="K493" s="22" t="s">
        <v>150</v>
      </c>
      <c r="L493" s="30">
        <f t="shared" si="901"/>
        <v>-3392508.7999998331</v>
      </c>
      <c r="M493" s="23">
        <v>-0.521483558500202</v>
      </c>
    </row>
    <row r="494" spans="1:34" x14ac:dyDescent="0.2">
      <c r="A494" s="22" t="str">
        <f t="shared" si="902"/>
        <v>Health Sciences Colleges Total</v>
      </c>
      <c r="B494" s="22" t="str">
        <f t="shared" si="903"/>
        <v>[PHRM] R Ken Coit College of Pharmacy</v>
      </c>
      <c r="C494" s="27"/>
      <c r="E494" s="31" t="s">
        <v>98</v>
      </c>
      <c r="F494" s="32">
        <v>637011255.56000006</v>
      </c>
      <c r="G494" s="32">
        <v>609710515.92999923</v>
      </c>
      <c r="H494" s="32">
        <v>529322824.22000092</v>
      </c>
      <c r="I494" s="32">
        <v>617616280.76999986</v>
      </c>
      <c r="J494" s="32">
        <v>647706774.44000053</v>
      </c>
      <c r="L494" s="30">
        <f t="shared" si="901"/>
        <v>10695518.880000472</v>
      </c>
      <c r="M494" s="23">
        <v>1.6790156824777025</v>
      </c>
    </row>
    <row r="495" spans="1:34" ht="13.5" thickBot="1" x14ac:dyDescent="0.25">
      <c r="A495" s="22" t="str">
        <f t="shared" si="902"/>
        <v>Health Sciences Colleges Total</v>
      </c>
      <c r="B495" s="22" t="str">
        <f t="shared" si="903"/>
        <v>[PHRM] R Ken Coit College of Pharmacy</v>
      </c>
      <c r="C495" s="27"/>
      <c r="E495" s="33" t="s">
        <v>99</v>
      </c>
      <c r="F495" s="34">
        <v>13538266.99000001</v>
      </c>
      <c r="G495" s="34">
        <v>18293775.550000668</v>
      </c>
      <c r="H495" s="34">
        <v>22560175.699999154</v>
      </c>
      <c r="I495" s="34">
        <v>37656126.320000172</v>
      </c>
      <c r="J495" s="34">
        <v>-549760.69000029564</v>
      </c>
      <c r="L495" s="30">
        <f t="shared" si="901"/>
        <v>-14088027.680000305</v>
      </c>
      <c r="M495" s="23">
        <v>-104.06079072311378</v>
      </c>
    </row>
    <row r="496" spans="1:34" x14ac:dyDescent="0.2">
      <c r="A496" s="22" t="str">
        <f t="shared" si="902"/>
        <v>Health Sciences Colleges Total</v>
      </c>
      <c r="B496" s="22" t="str">
        <f t="shared" si="903"/>
        <v>[PHRM] R Ken Coit College of Pharmacy</v>
      </c>
      <c r="C496" s="27"/>
      <c r="E496" s="22" t="s">
        <v>100</v>
      </c>
      <c r="F496" s="29">
        <v>153111086.12999991</v>
      </c>
      <c r="G496" s="29">
        <v>166649353.11999992</v>
      </c>
      <c r="H496" s="29">
        <v>184943128.67000058</v>
      </c>
      <c r="I496" s="29">
        <v>207503304.36999974</v>
      </c>
      <c r="J496" s="29">
        <v>245159430.68999991</v>
      </c>
      <c r="K496" s="22" t="s">
        <v>151</v>
      </c>
      <c r="L496" s="30">
        <f t="shared" si="901"/>
        <v>92048344.560000002</v>
      </c>
      <c r="M496" s="23">
        <v>60.118667358838927</v>
      </c>
      <c r="N496" s="23">
        <f>F496/F494*100</f>
        <v>24.035852552620774</v>
      </c>
      <c r="O496" s="23">
        <f t="shared" ref="O496" si="998">J496/J494*100</f>
        <v>37.85037309544304</v>
      </c>
    </row>
    <row r="497" spans="1:34" x14ac:dyDescent="0.2">
      <c r="A497" s="22" t="str">
        <f t="shared" si="902"/>
        <v>Health Sciences Colleges Total</v>
      </c>
      <c r="B497" s="22" t="str">
        <f t="shared" si="903"/>
        <v>[PHRM] R Ken Coit College of Pharmacy</v>
      </c>
      <c r="C497" s="27"/>
      <c r="E497" s="31" t="s">
        <v>101</v>
      </c>
      <c r="F497" s="32">
        <v>166649353.11999992</v>
      </c>
      <c r="G497" s="32">
        <v>184943128.67000058</v>
      </c>
      <c r="H497" s="32">
        <v>207503304.36999974</v>
      </c>
      <c r="I497" s="32">
        <v>245159430.68999991</v>
      </c>
      <c r="J497" s="32">
        <v>244609669.99999961</v>
      </c>
      <c r="K497" s="22" t="s">
        <v>152</v>
      </c>
      <c r="L497" s="30">
        <f t="shared" si="901"/>
        <v>77960316.879999697</v>
      </c>
      <c r="M497" s="23">
        <v>46.781049803333154</v>
      </c>
      <c r="N497" s="23">
        <f>F497/F494*100</f>
        <v>26.161131638639191</v>
      </c>
      <c r="O497" s="23">
        <f t="shared" ref="O497" si="999">J497/J494*100</f>
        <v>37.765495074756039</v>
      </c>
      <c r="P497" s="22">
        <f>P491+P485+P479+P473+P467+P461</f>
        <v>66.289000000000001</v>
      </c>
      <c r="Q497" s="22">
        <f t="shared" ref="Q497:S497" si="1000">Q491+Q485+Q479+Q473+Q467+Q461</f>
        <v>49.4</v>
      </c>
      <c r="R497" s="22">
        <f t="shared" si="1000"/>
        <v>16.28</v>
      </c>
      <c r="S497" s="22">
        <f t="shared" si="1000"/>
        <v>41.86</v>
      </c>
      <c r="T497" s="22">
        <f>R497-S497</f>
        <v>-25.58</v>
      </c>
      <c r="U497" s="38">
        <f t="shared" ref="U497" si="1001">P497*1000000/J494</f>
        <v>0.10234415111268934</v>
      </c>
      <c r="V497" s="38">
        <f t="shared" ref="V497" si="1002">Q497/J494*1000000</f>
        <v>7.6269080314484344E-2</v>
      </c>
      <c r="W497" s="42">
        <f t="shared" ref="W497" si="1003">(J493-F493)/1000000</f>
        <v>-3.3925087999998329</v>
      </c>
      <c r="X497" s="42">
        <f t="shared" ref="X497" si="1004">(J494-F494)/1000000</f>
        <v>10.695518880000472</v>
      </c>
      <c r="Y497" s="42">
        <f t="shared" ref="Y497" si="1005">(J496-F496)/1000000</f>
        <v>92.048344560000004</v>
      </c>
      <c r="Z497" s="42">
        <f t="shared" ref="Z497" si="1006">(J497-F497)/1000000</f>
        <v>77.960316879999695</v>
      </c>
      <c r="AA497" s="23">
        <f t="shared" ref="AA497" si="1007">(J493/F493-1)*100</f>
        <v>-0.521483558500202</v>
      </c>
      <c r="AB497" s="23">
        <f t="shared" ref="AB497" si="1008">(J494/F494-1)*100</f>
        <v>1.6790156824777025</v>
      </c>
      <c r="AC497" s="23">
        <f t="shared" ref="AC497" si="1009">(J496/F496-1)*100</f>
        <v>60.118667358838927</v>
      </c>
      <c r="AD497" s="23">
        <f t="shared" ref="AD497" si="1010">(J497/F497-1)*100</f>
        <v>46.781049803333154</v>
      </c>
      <c r="AE497" s="23">
        <f t="shared" ref="AE497" si="1011">F496/F494*100</f>
        <v>24.035852552620774</v>
      </c>
      <c r="AF497" s="23">
        <f t="shared" ref="AF497" si="1012">J496/J494*100</f>
        <v>37.85037309544304</v>
      </c>
      <c r="AG497" s="23">
        <f t="shared" ref="AG497" si="1013">F497/F494*100</f>
        <v>26.161131638639191</v>
      </c>
      <c r="AH497" s="23">
        <f t="shared" ref="AH497" si="1014">J497/J494*100</f>
        <v>37.765495074756039</v>
      </c>
    </row>
    <row r="498" spans="1:34" x14ac:dyDescent="0.2">
      <c r="A498" s="22" t="str">
        <f t="shared" si="902"/>
        <v>Health Sciences Colleges Total</v>
      </c>
      <c r="B498" s="22" t="str">
        <f t="shared" si="903"/>
        <v>[PHRM] R Ken Coit College of Pharmacy</v>
      </c>
      <c r="C498" s="27"/>
      <c r="F498" s="36"/>
      <c r="G498" s="36"/>
      <c r="H498" s="36"/>
      <c r="I498" s="36"/>
      <c r="J498" s="36"/>
      <c r="K498" s="22" t="s">
        <v>153</v>
      </c>
      <c r="L498" s="30">
        <f t="shared" si="901"/>
        <v>0</v>
      </c>
      <c r="M498" s="23"/>
    </row>
    <row r="499" spans="1:34" x14ac:dyDescent="0.2">
      <c r="A499" s="22" t="str">
        <f t="shared" si="902"/>
        <v>Main Campus</v>
      </c>
      <c r="B499" s="22" t="str">
        <f t="shared" si="903"/>
        <v>[PHRM] R Ken Coit College of Pharmacy</v>
      </c>
      <c r="C499" s="27" t="s">
        <v>104</v>
      </c>
      <c r="F499" s="29"/>
      <c r="G499" s="29"/>
      <c r="H499" s="29"/>
      <c r="I499" s="29"/>
      <c r="J499" s="29"/>
      <c r="L499" s="30">
        <f t="shared" si="901"/>
        <v>0</v>
      </c>
      <c r="M499" s="23"/>
    </row>
    <row r="500" spans="1:34" x14ac:dyDescent="0.2">
      <c r="A500" s="22" t="str">
        <f t="shared" si="902"/>
        <v>Main Campus</v>
      </c>
      <c r="B500" s="22" t="str">
        <f t="shared" si="903"/>
        <v>[AGSC] Coll of Ag Life &amp; Env Sci</v>
      </c>
      <c r="D500" s="22" t="s">
        <v>9</v>
      </c>
      <c r="F500" s="29"/>
      <c r="G500" s="29"/>
      <c r="H500" s="29"/>
      <c r="I500" s="29"/>
      <c r="J500" s="29"/>
      <c r="L500" s="30">
        <f t="shared" si="901"/>
        <v>0</v>
      </c>
      <c r="M500" s="23"/>
    </row>
    <row r="501" spans="1:34" x14ac:dyDescent="0.2">
      <c r="A501" s="22" t="str">
        <f t="shared" si="902"/>
        <v>Main Campus</v>
      </c>
      <c r="B501" s="22" t="str">
        <f t="shared" si="903"/>
        <v>[AGSC] Coll of Ag Life &amp; Env Sci</v>
      </c>
      <c r="E501" s="22" t="s">
        <v>0</v>
      </c>
      <c r="F501" s="29">
        <v>55559569.779999971</v>
      </c>
      <c r="G501" s="29">
        <v>54719814.269999973</v>
      </c>
      <c r="H501" s="29">
        <v>53315092.18</v>
      </c>
      <c r="I501" s="29">
        <v>57298704.590000011</v>
      </c>
      <c r="J501" s="29">
        <v>64017742.449999988</v>
      </c>
      <c r="L501" s="30">
        <f t="shared" si="901"/>
        <v>8458172.6700000167</v>
      </c>
      <c r="M501" s="23">
        <v>15.223610808168541</v>
      </c>
    </row>
    <row r="502" spans="1:34" x14ac:dyDescent="0.2">
      <c r="A502" s="22" t="str">
        <f t="shared" si="902"/>
        <v>Main Campus</v>
      </c>
      <c r="B502" s="22" t="str">
        <f t="shared" si="903"/>
        <v>[AGSC] Coll of Ag Life &amp; Env Sci</v>
      </c>
      <c r="E502" s="31" t="s">
        <v>98</v>
      </c>
      <c r="F502" s="32">
        <v>52801468.199999996</v>
      </c>
      <c r="G502" s="32">
        <v>52247136.880000047</v>
      </c>
      <c r="H502" s="32">
        <v>51806284.779999956</v>
      </c>
      <c r="I502" s="32">
        <v>60332354.979999982</v>
      </c>
      <c r="J502" s="32">
        <v>83473985.560000166</v>
      </c>
      <c r="K502" s="22" t="s">
        <v>154</v>
      </c>
      <c r="L502" s="30">
        <f t="shared" si="901"/>
        <v>30672517.360000171</v>
      </c>
      <c r="M502" s="23">
        <v>58.090273633717196</v>
      </c>
    </row>
    <row r="503" spans="1:34" ht="13.5" thickBot="1" x14ac:dyDescent="0.25">
      <c r="A503" s="22" t="str">
        <f t="shared" si="902"/>
        <v>Main Campus</v>
      </c>
      <c r="B503" s="22" t="str">
        <f t="shared" si="903"/>
        <v>[AGSC] Coll of Ag Life &amp; Env Sci</v>
      </c>
      <c r="E503" s="33" t="s">
        <v>99</v>
      </c>
      <c r="F503" s="34">
        <v>2758101.5799999759</v>
      </c>
      <c r="G503" s="34">
        <v>2472677.3899999261</v>
      </c>
      <c r="H503" s="34">
        <v>1508807.4000000432</v>
      </c>
      <c r="I503" s="34">
        <v>-3033650.3899999708</v>
      </c>
      <c r="J503" s="34">
        <v>-19456243.110000178</v>
      </c>
      <c r="L503" s="30">
        <f t="shared" si="901"/>
        <v>-22214344.690000154</v>
      </c>
      <c r="M503" s="23">
        <v>-805.42155702620448</v>
      </c>
    </row>
    <row r="504" spans="1:34" x14ac:dyDescent="0.2">
      <c r="A504" s="22" t="str">
        <f t="shared" si="902"/>
        <v>Main Campus</v>
      </c>
      <c r="B504" s="22" t="str">
        <f t="shared" si="903"/>
        <v>[AGSC] Coll of Ag Life &amp; Env Sci</v>
      </c>
      <c r="E504" s="22" t="s">
        <v>100</v>
      </c>
      <c r="F504" s="29">
        <v>26605710.070000056</v>
      </c>
      <c r="G504" s="29">
        <v>29363811.650000032</v>
      </c>
      <c r="H504" s="29">
        <v>31836488.610000048</v>
      </c>
      <c r="I504" s="29">
        <v>33345295.790000021</v>
      </c>
      <c r="J504" s="29">
        <v>30311645.40000001</v>
      </c>
      <c r="K504" s="22" t="s">
        <v>155</v>
      </c>
      <c r="L504" s="30">
        <f t="shared" si="901"/>
        <v>3705935.3299999535</v>
      </c>
      <c r="M504" s="23">
        <v>13.929097626973984</v>
      </c>
      <c r="N504" s="23">
        <f>F504/F502*100</f>
        <v>50.388201269751917</v>
      </c>
      <c r="O504" s="23">
        <f t="shared" ref="O504" si="1015">J504/J502*100</f>
        <v>36.312684960049424</v>
      </c>
    </row>
    <row r="505" spans="1:34" x14ac:dyDescent="0.2">
      <c r="A505" s="22" t="str">
        <f t="shared" si="902"/>
        <v>Main Campus</v>
      </c>
      <c r="B505" s="22" t="str">
        <f t="shared" si="903"/>
        <v>[AGSC] Coll of Ag Life &amp; Env Sci</v>
      </c>
      <c r="E505" s="31" t="s">
        <v>101</v>
      </c>
      <c r="F505" s="32">
        <v>29363811.650000032</v>
      </c>
      <c r="G505" s="32">
        <v>31836488.610000048</v>
      </c>
      <c r="H505" s="32">
        <v>33345295.790000021</v>
      </c>
      <c r="I505" s="32">
        <v>30311645.40000001</v>
      </c>
      <c r="J505" s="32">
        <v>10855402.289999997</v>
      </c>
      <c r="K505" s="22" t="s">
        <v>156</v>
      </c>
      <c r="L505" s="30">
        <f t="shared" si="901"/>
        <v>-18508409.360000037</v>
      </c>
      <c r="M505" s="23">
        <v>-63.031358396552086</v>
      </c>
      <c r="N505" s="23">
        <f>F505/F502*100</f>
        <v>55.611733254796192</v>
      </c>
      <c r="O505" s="23">
        <f t="shared" ref="O505" si="1016">J505/J502*100</f>
        <v>13.004533349132174</v>
      </c>
      <c r="P505" s="22">
        <v>31.3</v>
      </c>
      <c r="Q505" s="22">
        <v>12.1</v>
      </c>
      <c r="R505" s="22">
        <v>7.69</v>
      </c>
      <c r="S505" s="22">
        <v>10.26</v>
      </c>
      <c r="T505" s="22">
        <f>R505-S505</f>
        <v>-2.5699999999999994</v>
      </c>
      <c r="U505" s="38">
        <f t="shared" ref="U505" si="1017">P505*1000000/J502</f>
        <v>0.37496712047494019</v>
      </c>
      <c r="V505" s="38">
        <f t="shared" ref="V505" si="1018">Q505/J502*1000000</f>
        <v>0.14495534050309189</v>
      </c>
      <c r="W505" s="42">
        <f t="shared" ref="W505" si="1019">(J501-F501)/1000000</f>
        <v>8.4581726700000175</v>
      </c>
      <c r="X505" s="42">
        <f t="shared" ref="X505" si="1020">(J502-F502)/1000000</f>
        <v>30.672517360000171</v>
      </c>
      <c r="Y505" s="42">
        <f t="shared" ref="Y505" si="1021">(J504-F504)/1000000</f>
        <v>3.7059353299999533</v>
      </c>
      <c r="Z505" s="42">
        <f t="shared" ref="Z505" si="1022">(J505-F505)/1000000</f>
        <v>-18.508409360000037</v>
      </c>
      <c r="AA505" s="23">
        <f t="shared" ref="AA505" si="1023">(J501/F501-1)*100</f>
        <v>15.223610808168541</v>
      </c>
      <c r="AB505" s="23">
        <f t="shared" ref="AB505" si="1024">(J502/F502-1)*100</f>
        <v>58.090273633717196</v>
      </c>
      <c r="AC505" s="23">
        <f t="shared" ref="AC505" si="1025">(J504/F504-1)*100</f>
        <v>13.929097626973984</v>
      </c>
      <c r="AD505" s="23">
        <f t="shared" ref="AD505" si="1026">(J505/F505-1)*100</f>
        <v>-63.031358396552086</v>
      </c>
      <c r="AE505" s="23">
        <f t="shared" ref="AE505" si="1027">F504/F502*100</f>
        <v>50.388201269751917</v>
      </c>
      <c r="AF505" s="23">
        <f t="shared" ref="AF505" si="1028">J504/J502*100</f>
        <v>36.312684960049424</v>
      </c>
      <c r="AG505" s="23">
        <f t="shared" ref="AG505" si="1029">F505/F502*100</f>
        <v>55.611733254796192</v>
      </c>
      <c r="AH505" s="23">
        <f t="shared" ref="AH505" si="1030">J505/J502*100</f>
        <v>13.004533349132174</v>
      </c>
    </row>
    <row r="506" spans="1:34" x14ac:dyDescent="0.2">
      <c r="A506" s="22" t="str">
        <f t="shared" si="902"/>
        <v>Main Campus</v>
      </c>
      <c r="B506" s="22" t="str">
        <f t="shared" si="903"/>
        <v>[ARCH] Col Arch Plan &amp; Landscape Arch</v>
      </c>
      <c r="D506" s="22" t="s">
        <v>11</v>
      </c>
      <c r="F506" s="29"/>
      <c r="G506" s="29"/>
      <c r="H506" s="29"/>
      <c r="I506" s="29"/>
      <c r="J506" s="29"/>
      <c r="L506" s="30">
        <f t="shared" si="901"/>
        <v>0</v>
      </c>
      <c r="M506" s="23"/>
    </row>
    <row r="507" spans="1:34" x14ac:dyDescent="0.2">
      <c r="A507" s="22" t="str">
        <f t="shared" si="902"/>
        <v>Main Campus</v>
      </c>
      <c r="B507" s="22" t="str">
        <f t="shared" si="903"/>
        <v>[ARCH] Col Arch Plan &amp; Landscape Arch</v>
      </c>
      <c r="E507" s="22" t="s">
        <v>0</v>
      </c>
      <c r="F507" s="29">
        <v>9928519.9600000009</v>
      </c>
      <c r="G507" s="29">
        <v>9898334.2899999991</v>
      </c>
      <c r="H507" s="29">
        <v>10543713.16</v>
      </c>
      <c r="I507" s="29">
        <v>10786763.41</v>
      </c>
      <c r="J507" s="29">
        <v>9889285.3099999987</v>
      </c>
      <c r="K507" s="22" t="s">
        <v>157</v>
      </c>
      <c r="L507" s="30">
        <f t="shared" si="901"/>
        <v>-39234.650000002235</v>
      </c>
      <c r="M507" s="23">
        <v>-0.39517118521260608</v>
      </c>
    </row>
    <row r="508" spans="1:34" x14ac:dyDescent="0.2">
      <c r="A508" s="22" t="str">
        <f t="shared" si="902"/>
        <v>Main Campus</v>
      </c>
      <c r="B508" s="22" t="str">
        <f t="shared" si="903"/>
        <v>[ARCH] Col Arch Plan &amp; Landscape Arch</v>
      </c>
      <c r="E508" s="31" t="s">
        <v>98</v>
      </c>
      <c r="F508" s="32">
        <v>9927928.5399999991</v>
      </c>
      <c r="G508" s="32">
        <v>10008885.34</v>
      </c>
      <c r="H508" s="32">
        <v>8427886.9199999981</v>
      </c>
      <c r="I508" s="32">
        <v>13347657.469999989</v>
      </c>
      <c r="J508" s="32">
        <v>11028595.210000003</v>
      </c>
      <c r="K508" s="22" t="s">
        <v>158</v>
      </c>
      <c r="L508" s="30">
        <f t="shared" si="901"/>
        <v>1100666.6700000037</v>
      </c>
      <c r="M508" s="23">
        <v>11.086569223029507</v>
      </c>
    </row>
    <row r="509" spans="1:34" ht="13.5" thickBot="1" x14ac:dyDescent="0.25">
      <c r="A509" s="22" t="str">
        <f t="shared" si="902"/>
        <v>Main Campus</v>
      </c>
      <c r="B509" s="22" t="str">
        <f t="shared" si="903"/>
        <v>[ARCH] Col Arch Plan &amp; Landscape Arch</v>
      </c>
      <c r="E509" s="33" t="s">
        <v>99</v>
      </c>
      <c r="F509" s="34">
        <v>591.42000000178814</v>
      </c>
      <c r="G509" s="34">
        <v>-110551.05000000075</v>
      </c>
      <c r="H509" s="34">
        <v>2115826.2400000021</v>
      </c>
      <c r="I509" s="34">
        <v>-2560894.0599999893</v>
      </c>
      <c r="J509" s="34">
        <v>-1139309.9000000041</v>
      </c>
      <c r="L509" s="30">
        <f t="shared" si="901"/>
        <v>-1139901.3200000059</v>
      </c>
      <c r="M509" s="23">
        <v>-192739.73149311138</v>
      </c>
    </row>
    <row r="510" spans="1:34" x14ac:dyDescent="0.2">
      <c r="A510" s="22" t="str">
        <f t="shared" si="902"/>
        <v>Main Campus</v>
      </c>
      <c r="B510" s="22" t="str">
        <f t="shared" si="903"/>
        <v>[ARCH] Col Arch Plan &amp; Landscape Arch</v>
      </c>
      <c r="E510" s="22" t="s">
        <v>100</v>
      </c>
      <c r="F510" s="29">
        <v>6158767.4399999976</v>
      </c>
      <c r="G510" s="29">
        <v>6159358.8599999994</v>
      </c>
      <c r="H510" s="29">
        <v>6048807.8100000005</v>
      </c>
      <c r="I510" s="29">
        <v>8164634.0500000007</v>
      </c>
      <c r="J510" s="29">
        <v>5603739.9900000002</v>
      </c>
      <c r="L510" s="30">
        <f t="shared" si="901"/>
        <v>-555027.44999999739</v>
      </c>
      <c r="M510" s="23">
        <v>-9.0119890937138116</v>
      </c>
      <c r="N510" s="23">
        <f>F510/F508*100</f>
        <v>62.034768030270271</v>
      </c>
      <c r="O510" s="23">
        <f t="shared" ref="O510" si="1031">J510/J508*100</f>
        <v>50.811004332799328</v>
      </c>
    </row>
    <row r="511" spans="1:34" x14ac:dyDescent="0.2">
      <c r="A511" s="22" t="str">
        <f t="shared" si="902"/>
        <v>Main Campus</v>
      </c>
      <c r="B511" s="22" t="str">
        <f t="shared" si="903"/>
        <v>[ARCH] Col Arch Plan &amp; Landscape Arch</v>
      </c>
      <c r="E511" s="31" t="s">
        <v>101</v>
      </c>
      <c r="F511" s="32">
        <v>6159358.8599999994</v>
      </c>
      <c r="G511" s="32">
        <v>6048807.8100000005</v>
      </c>
      <c r="H511" s="32">
        <v>8164634.0500000007</v>
      </c>
      <c r="I511" s="32">
        <v>5603739.9900000002</v>
      </c>
      <c r="J511" s="32">
        <v>4464430.09</v>
      </c>
      <c r="L511" s="30">
        <f t="shared" si="901"/>
        <v>-1694928.7699999996</v>
      </c>
      <c r="M511" s="23">
        <v>-27.517941534583677</v>
      </c>
      <c r="N511" s="23">
        <f>F511/F508*100</f>
        <v>62.040725164204289</v>
      </c>
      <c r="O511" s="23">
        <f t="shared" ref="O511" si="1032">J511/J508*100</f>
        <v>40.480496427613453</v>
      </c>
      <c r="P511" s="22">
        <v>5.8</v>
      </c>
      <c r="Q511" s="22">
        <v>2.8</v>
      </c>
      <c r="R511" s="22">
        <v>1.42</v>
      </c>
      <c r="S511" s="22">
        <v>2.41</v>
      </c>
      <c r="T511" s="22">
        <f>R511-S511</f>
        <v>-0.99000000000000021</v>
      </c>
      <c r="U511" s="38">
        <f t="shared" ref="U511" si="1033">P511*1000000/J508</f>
        <v>0.52590560171624967</v>
      </c>
      <c r="V511" s="38">
        <f t="shared" ref="V511" si="1034">Q511/J508*1000000</f>
        <v>0.2538854628974998</v>
      </c>
      <c r="W511" s="42">
        <f t="shared" ref="W511" si="1035">(J507-F507)/1000000</f>
        <v>-3.9234650000002237E-2</v>
      </c>
      <c r="X511" s="42">
        <f t="shared" ref="X511" si="1036">(J508-F508)/1000000</f>
        <v>1.1006666700000036</v>
      </c>
      <c r="Y511" s="42">
        <f t="shared" ref="Y511" si="1037">(J510-F510)/1000000</f>
        <v>-0.55502744999999742</v>
      </c>
      <c r="Z511" s="42">
        <f t="shared" ref="Z511" si="1038">(J511-F511)/1000000</f>
        <v>-1.6949287699999995</v>
      </c>
      <c r="AA511" s="23">
        <f t="shared" ref="AA511" si="1039">(J507/F507-1)*100</f>
        <v>-0.39517118521260608</v>
      </c>
      <c r="AB511" s="23">
        <f t="shared" ref="AB511" si="1040">(J508/F508-1)*100</f>
        <v>11.086569223029507</v>
      </c>
      <c r="AC511" s="23">
        <f t="shared" ref="AC511" si="1041">(J510/F510-1)*100</f>
        <v>-9.0119890937138116</v>
      </c>
      <c r="AD511" s="23">
        <f t="shared" ref="AD511" si="1042">(J511/F511-1)*100</f>
        <v>-27.517941534583677</v>
      </c>
      <c r="AE511" s="23">
        <f t="shared" ref="AE511" si="1043">F510/F508*100</f>
        <v>62.034768030270271</v>
      </c>
      <c r="AF511" s="23">
        <f t="shared" ref="AF511" si="1044">J510/J508*100</f>
        <v>50.811004332799328</v>
      </c>
      <c r="AG511" s="23">
        <f t="shared" ref="AG511" si="1045">F511/F508*100</f>
        <v>62.040725164204289</v>
      </c>
      <c r="AH511" s="23">
        <f t="shared" ref="AH511" si="1046">J511/J508*100</f>
        <v>40.480496427613453</v>
      </c>
    </row>
    <row r="512" spans="1:34" x14ac:dyDescent="0.2">
      <c r="A512" s="22" t="str">
        <f t="shared" si="902"/>
        <v>Main Campus</v>
      </c>
      <c r="B512" s="22" t="str">
        <f t="shared" si="903"/>
        <v>[BUSN] Eller College of Management</v>
      </c>
      <c r="D512" s="22" t="s">
        <v>17</v>
      </c>
      <c r="F512" s="29"/>
      <c r="G512" s="29"/>
      <c r="H512" s="29"/>
      <c r="I512" s="29"/>
      <c r="J512" s="29"/>
      <c r="L512" s="30">
        <f t="shared" si="901"/>
        <v>0</v>
      </c>
      <c r="M512" s="23"/>
    </row>
    <row r="513" spans="1:34" x14ac:dyDescent="0.2">
      <c r="A513" s="22" t="str">
        <f t="shared" si="902"/>
        <v>Main Campus</v>
      </c>
      <c r="B513" s="22" t="str">
        <f t="shared" si="903"/>
        <v>[BUSN] Eller College of Management</v>
      </c>
      <c r="E513" s="22" t="s">
        <v>0</v>
      </c>
      <c r="F513" s="29">
        <v>86154827.120000005</v>
      </c>
      <c r="G513" s="29">
        <v>79340984.170000032</v>
      </c>
      <c r="H513" s="29">
        <v>76405276.189999998</v>
      </c>
      <c r="I513" s="29">
        <v>63422449.390000008</v>
      </c>
      <c r="J513" s="29">
        <v>77753272.109999985</v>
      </c>
      <c r="L513" s="30">
        <f t="shared" si="901"/>
        <v>-8401555.0100000203</v>
      </c>
      <c r="M513" s="23">
        <v>-9.7516938874452013</v>
      </c>
    </row>
    <row r="514" spans="1:34" x14ac:dyDescent="0.2">
      <c r="A514" s="22" t="str">
        <f t="shared" si="902"/>
        <v>Main Campus</v>
      </c>
      <c r="B514" s="22" t="str">
        <f t="shared" si="903"/>
        <v>[BUSN] Eller College of Management</v>
      </c>
      <c r="E514" s="31" t="s">
        <v>98</v>
      </c>
      <c r="F514" s="32">
        <v>88411032.949999914</v>
      </c>
      <c r="G514" s="32">
        <v>81939956.86999999</v>
      </c>
      <c r="H514" s="32">
        <v>74029258.730000123</v>
      </c>
      <c r="I514" s="32">
        <v>68259978.979999915</v>
      </c>
      <c r="J514" s="32">
        <v>76486038.309999958</v>
      </c>
      <c r="L514" s="30">
        <f t="shared" si="901"/>
        <v>-11924994.639999956</v>
      </c>
      <c r="M514" s="23">
        <v>-13.488129526485714</v>
      </c>
    </row>
    <row r="515" spans="1:34" ht="13.5" thickBot="1" x14ac:dyDescent="0.25">
      <c r="A515" s="22" t="str">
        <f t="shared" si="902"/>
        <v>Main Campus</v>
      </c>
      <c r="B515" s="22" t="str">
        <f t="shared" si="903"/>
        <v>[BUSN] Eller College of Management</v>
      </c>
      <c r="E515" s="33" t="s">
        <v>99</v>
      </c>
      <c r="F515" s="34">
        <v>-2256205.8299999088</v>
      </c>
      <c r="G515" s="34">
        <v>-2598972.6999999583</v>
      </c>
      <c r="H515" s="34">
        <v>2376017.4599998742</v>
      </c>
      <c r="I515" s="34">
        <v>-4837529.5899999067</v>
      </c>
      <c r="J515" s="34">
        <v>1267233.8000000268</v>
      </c>
      <c r="L515" s="30">
        <f t="shared" si="901"/>
        <v>3523439.6299999356</v>
      </c>
      <c r="M515" s="23">
        <v>-156.16658653878571</v>
      </c>
    </row>
    <row r="516" spans="1:34" x14ac:dyDescent="0.2">
      <c r="A516" s="22" t="str">
        <f t="shared" si="902"/>
        <v>Main Campus</v>
      </c>
      <c r="B516" s="22" t="str">
        <f t="shared" si="903"/>
        <v>[BUSN] Eller College of Management</v>
      </c>
      <c r="E516" s="22" t="s">
        <v>100</v>
      </c>
      <c r="F516" s="29">
        <v>9389647.569999909</v>
      </c>
      <c r="G516" s="29">
        <v>7133441.7400000002</v>
      </c>
      <c r="H516" s="29">
        <v>4534469.0400000066</v>
      </c>
      <c r="I516" s="29">
        <v>6910486.5000000037</v>
      </c>
      <c r="J516" s="29">
        <v>2072956.9100000029</v>
      </c>
      <c r="L516" s="30">
        <f t="shared" si="901"/>
        <v>-7316690.6599999061</v>
      </c>
      <c r="M516" s="23">
        <v>-77.922952969788369</v>
      </c>
      <c r="N516" s="23">
        <f>F516/F514*100</f>
        <v>10.62044776166131</v>
      </c>
      <c r="O516" s="23">
        <f t="shared" ref="O516" si="1047">J516/J514*100</f>
        <v>2.7102422295664641</v>
      </c>
    </row>
    <row r="517" spans="1:34" x14ac:dyDescent="0.2">
      <c r="A517" s="22" t="str">
        <f t="shared" si="902"/>
        <v>Main Campus</v>
      </c>
      <c r="B517" s="22" t="str">
        <f t="shared" si="903"/>
        <v>[BUSN] Eller College of Management</v>
      </c>
      <c r="E517" s="31" t="s">
        <v>101</v>
      </c>
      <c r="F517" s="32">
        <v>7133441.7400000002</v>
      </c>
      <c r="G517" s="32">
        <v>4534469.0400000066</v>
      </c>
      <c r="H517" s="32">
        <v>6910486.5000000037</v>
      </c>
      <c r="I517" s="32">
        <v>2072956.9100000029</v>
      </c>
      <c r="J517" s="32">
        <v>3340190.71</v>
      </c>
      <c r="L517" s="30">
        <f t="shared" si="901"/>
        <v>-3793251.0300000003</v>
      </c>
      <c r="M517" s="23">
        <v>-53.175608188257243</v>
      </c>
      <c r="N517" s="23">
        <f>F517/F514*100</f>
        <v>8.0684972248138482</v>
      </c>
      <c r="O517" s="23">
        <f t="shared" ref="O517" si="1048">J517/J514*100</f>
        <v>4.3670593794675545</v>
      </c>
      <c r="P517" s="22">
        <v>48.5</v>
      </c>
      <c r="Q517" s="22">
        <v>0.3</v>
      </c>
      <c r="R517" s="22">
        <v>11.9</v>
      </c>
      <c r="S517" s="22">
        <v>0.27</v>
      </c>
      <c r="T517" s="22">
        <f>R517-S517</f>
        <v>11.63</v>
      </c>
      <c r="U517" s="38">
        <f t="shared" ref="U517" si="1049">P517*1000000/J514</f>
        <v>0.63410265548632816</v>
      </c>
      <c r="V517" s="38">
        <f t="shared" ref="V517" si="1050">Q517/J514*1000000</f>
        <v>3.922284466925741E-3</v>
      </c>
      <c r="W517" s="42">
        <f t="shared" ref="W517" si="1051">(J513-F513)/1000000</f>
        <v>-8.4015550100000205</v>
      </c>
      <c r="X517" s="42">
        <f t="shared" ref="X517" si="1052">(J514-F514)/1000000</f>
        <v>-11.924994639999955</v>
      </c>
      <c r="Y517" s="42">
        <f t="shared" ref="Y517" si="1053">(J516-F516)/1000000</f>
        <v>-7.3166906599999058</v>
      </c>
      <c r="Z517" s="42">
        <f t="shared" ref="Z517" si="1054">(J517-F517)/1000000</f>
        <v>-3.7932510300000004</v>
      </c>
      <c r="AA517" s="23">
        <f t="shared" ref="AA517" si="1055">(J513/F513-1)*100</f>
        <v>-9.7516938874452013</v>
      </c>
      <c r="AB517" s="23">
        <f t="shared" ref="AB517" si="1056">(J514/F514-1)*100</f>
        <v>-13.488129526485714</v>
      </c>
      <c r="AC517" s="23">
        <f t="shared" ref="AC517" si="1057">(J516/F516-1)*100</f>
        <v>-77.922952969788369</v>
      </c>
      <c r="AD517" s="23">
        <f t="shared" ref="AD517" si="1058">(J517/F517-1)*100</f>
        <v>-53.175608188257243</v>
      </c>
      <c r="AE517" s="23">
        <f t="shared" ref="AE517" si="1059">F516/F514*100</f>
        <v>10.62044776166131</v>
      </c>
      <c r="AF517" s="23">
        <f t="shared" ref="AF517" si="1060">J516/J514*100</f>
        <v>2.7102422295664641</v>
      </c>
      <c r="AG517" s="23">
        <f t="shared" ref="AG517" si="1061">F517/F514*100</f>
        <v>8.0684972248138482</v>
      </c>
      <c r="AH517" s="23">
        <f t="shared" ref="AH517" si="1062">J517/J514*100</f>
        <v>4.3670593794675545</v>
      </c>
    </row>
    <row r="518" spans="1:34" x14ac:dyDescent="0.2">
      <c r="A518" s="22" t="str">
        <f t="shared" si="902"/>
        <v>Main Campus</v>
      </c>
      <c r="B518" s="22" t="str">
        <f t="shared" si="903"/>
        <v>[EDUC] College of Education</v>
      </c>
      <c r="D518" s="22" t="s">
        <v>26</v>
      </c>
      <c r="F518" s="29"/>
      <c r="G518" s="29"/>
      <c r="H518" s="29"/>
      <c r="I518" s="29"/>
      <c r="J518" s="29"/>
      <c r="L518" s="30">
        <f t="shared" si="901"/>
        <v>0</v>
      </c>
      <c r="M518" s="23"/>
    </row>
    <row r="519" spans="1:34" x14ac:dyDescent="0.2">
      <c r="A519" s="22" t="str">
        <f t="shared" si="902"/>
        <v>Main Campus</v>
      </c>
      <c r="B519" s="22" t="str">
        <f t="shared" si="903"/>
        <v>[EDUC] College of Education</v>
      </c>
      <c r="E519" s="22" t="s">
        <v>0</v>
      </c>
      <c r="F519" s="29">
        <v>19025350.609999999</v>
      </c>
      <c r="G519" s="29">
        <v>20441513.800000004</v>
      </c>
      <c r="H519" s="29">
        <v>22629884.270000007</v>
      </c>
      <c r="I519" s="29">
        <v>20439571.070000004</v>
      </c>
      <c r="J519" s="29">
        <v>20300512.819999993</v>
      </c>
      <c r="L519" s="30">
        <f t="shared" si="901"/>
        <v>1275162.2099999934</v>
      </c>
      <c r="M519" s="23">
        <v>6.7024373749503985</v>
      </c>
    </row>
    <row r="520" spans="1:34" x14ac:dyDescent="0.2">
      <c r="A520" s="22" t="str">
        <f t="shared" si="902"/>
        <v>Main Campus</v>
      </c>
      <c r="B520" s="22" t="str">
        <f t="shared" si="903"/>
        <v>[EDUC] College of Education</v>
      </c>
      <c r="E520" s="31" t="s">
        <v>98</v>
      </c>
      <c r="F520" s="32">
        <v>19001714.960000042</v>
      </c>
      <c r="G520" s="32">
        <v>21397785.480000049</v>
      </c>
      <c r="H520" s="32">
        <v>21757273.680000011</v>
      </c>
      <c r="I520" s="32">
        <v>22026507.339999992</v>
      </c>
      <c r="J520" s="32">
        <v>24129091.139999963</v>
      </c>
      <c r="L520" s="30">
        <f t="shared" si="901"/>
        <v>5127376.1799999215</v>
      </c>
      <c r="M520" s="23">
        <v>26.983754838936449</v>
      </c>
    </row>
    <row r="521" spans="1:34" ht="13.5" thickBot="1" x14ac:dyDescent="0.25">
      <c r="A521" s="22" t="str">
        <f t="shared" si="902"/>
        <v>Main Campus</v>
      </c>
      <c r="B521" s="22" t="str">
        <f t="shared" si="903"/>
        <v>[EDUC] College of Education</v>
      </c>
      <c r="E521" s="33" t="s">
        <v>99</v>
      </c>
      <c r="F521" s="34">
        <v>23635.649999957532</v>
      </c>
      <c r="G521" s="34">
        <v>-956271.68000004441</v>
      </c>
      <c r="H521" s="34">
        <v>872610.58999999613</v>
      </c>
      <c r="I521" s="34">
        <v>-1586936.2699999884</v>
      </c>
      <c r="J521" s="34">
        <v>-3828578.3199999705</v>
      </c>
      <c r="L521" s="30">
        <f t="shared" ref="L521:L584" si="1063">J521-F521</f>
        <v>-3852213.969999928</v>
      </c>
      <c r="M521" s="23">
        <v>-16298.320418549309</v>
      </c>
    </row>
    <row r="522" spans="1:34" x14ac:dyDescent="0.2">
      <c r="A522" s="22" t="str">
        <f t="shared" si="902"/>
        <v>Main Campus</v>
      </c>
      <c r="B522" s="22" t="str">
        <f t="shared" si="903"/>
        <v>[EDUC] College of Education</v>
      </c>
      <c r="E522" s="22" t="s">
        <v>100</v>
      </c>
      <c r="F522" s="29">
        <v>5780015.6500000441</v>
      </c>
      <c r="G522" s="29">
        <v>5803651.3000000017</v>
      </c>
      <c r="H522" s="29">
        <v>4847379.62</v>
      </c>
      <c r="I522" s="29">
        <v>5719990.21</v>
      </c>
      <c r="J522" s="29">
        <v>4133053.94</v>
      </c>
      <c r="L522" s="30">
        <f t="shared" si="1063"/>
        <v>-1646961.7100000442</v>
      </c>
      <c r="M522" s="23">
        <v>-28.494070080935362</v>
      </c>
      <c r="N522" s="23">
        <f>F522/F520*100</f>
        <v>30.418389404153189</v>
      </c>
      <c r="O522" s="23">
        <f t="shared" ref="O522" si="1064">J522/J520*100</f>
        <v>17.128925064021313</v>
      </c>
    </row>
    <row r="523" spans="1:34" x14ac:dyDescent="0.2">
      <c r="A523" s="22" t="str">
        <f t="shared" si="902"/>
        <v>Main Campus</v>
      </c>
      <c r="B523" s="22" t="str">
        <f t="shared" si="903"/>
        <v>[EDUC] College of Education</v>
      </c>
      <c r="E523" s="31" t="s">
        <v>101</v>
      </c>
      <c r="F523" s="32">
        <v>5803651.3000000017</v>
      </c>
      <c r="G523" s="32">
        <v>4847379.62</v>
      </c>
      <c r="H523" s="32">
        <v>5719990.21</v>
      </c>
      <c r="I523" s="32">
        <v>4133053.94</v>
      </c>
      <c r="J523" s="32">
        <v>304475.61999999941</v>
      </c>
      <c r="L523" s="30">
        <f t="shared" si="1063"/>
        <v>-5499175.6800000025</v>
      </c>
      <c r="M523" s="23">
        <v>-94.753723057069266</v>
      </c>
      <c r="N523" s="23">
        <f>F523/F520*100</f>
        <v>30.542776334752414</v>
      </c>
      <c r="O523" s="23">
        <f t="shared" ref="O523" si="1065">J523/J520*100</f>
        <v>1.2618611212224875</v>
      </c>
      <c r="P523" s="22">
        <v>15.8</v>
      </c>
      <c r="Q523" s="22">
        <v>2.4</v>
      </c>
      <c r="R523" s="22">
        <v>3.89</v>
      </c>
      <c r="S523" s="22">
        <v>2.06</v>
      </c>
      <c r="T523" s="22">
        <f>R523-S523</f>
        <v>1.83</v>
      </c>
      <c r="U523" s="38">
        <f t="shared" ref="U523" si="1066">P523*1000000/J520</f>
        <v>0.65481123629259186</v>
      </c>
      <c r="V523" s="38">
        <f t="shared" ref="V523" si="1067">Q523/J520*1000000</f>
        <v>9.9464997917862036E-2</v>
      </c>
      <c r="W523" s="42">
        <f t="shared" ref="W523" si="1068">(J519-F519)/1000000</f>
        <v>1.2751622099999935</v>
      </c>
      <c r="X523" s="42">
        <f t="shared" ref="X523" si="1069">(J520-F520)/1000000</f>
        <v>5.1273761799999216</v>
      </c>
      <c r="Y523" s="42">
        <f t="shared" ref="Y523" si="1070">(J522-F522)/1000000</f>
        <v>-1.6469617100000442</v>
      </c>
      <c r="Z523" s="42">
        <f t="shared" ref="Z523" si="1071">(J523-F523)/1000000</f>
        <v>-5.4991756800000022</v>
      </c>
      <c r="AA523" s="23">
        <f t="shared" ref="AA523" si="1072">(J519/F519-1)*100</f>
        <v>6.7024373749503985</v>
      </c>
      <c r="AB523" s="23">
        <f t="shared" ref="AB523" si="1073">(J520/F520-1)*100</f>
        <v>26.983754838936449</v>
      </c>
      <c r="AC523" s="23">
        <f t="shared" ref="AC523" si="1074">(J522/F522-1)*100</f>
        <v>-28.494070080935362</v>
      </c>
      <c r="AD523" s="23">
        <f t="shared" ref="AD523" si="1075">(J523/F523-1)*100</f>
        <v>-94.753723057069266</v>
      </c>
      <c r="AE523" s="23">
        <f t="shared" ref="AE523" si="1076">F522/F520*100</f>
        <v>30.418389404153189</v>
      </c>
      <c r="AF523" s="23">
        <f t="shared" ref="AF523" si="1077">J522/J520*100</f>
        <v>17.128925064021313</v>
      </c>
      <c r="AG523" s="23">
        <f t="shared" ref="AG523" si="1078">F523/F520*100</f>
        <v>30.542776334752414</v>
      </c>
      <c r="AH523" s="23">
        <f t="shared" ref="AH523" si="1079">J523/J520*100</f>
        <v>1.2618611212224875</v>
      </c>
    </row>
    <row r="524" spans="1:34" x14ac:dyDescent="0.2">
      <c r="A524" s="22" t="str">
        <f t="shared" ref="A524:A587" si="1080">IF(C524="",A523,C524)</f>
        <v>Main Campus</v>
      </c>
      <c r="B524" s="22" t="str">
        <f t="shared" ref="B524:B587" si="1081">IF(D524="",B523,D524)</f>
        <v>[ENGR] College of Engineering</v>
      </c>
      <c r="D524" s="22" t="s">
        <v>19</v>
      </c>
      <c r="F524" s="29"/>
      <c r="G524" s="29"/>
      <c r="H524" s="29"/>
      <c r="I524" s="29"/>
      <c r="J524" s="29"/>
      <c r="L524" s="30">
        <f t="shared" si="1063"/>
        <v>0</v>
      </c>
      <c r="M524" s="23"/>
    </row>
    <row r="525" spans="1:34" x14ac:dyDescent="0.2">
      <c r="A525" s="22" t="str">
        <f t="shared" si="1080"/>
        <v>Main Campus</v>
      </c>
      <c r="B525" s="22" t="str">
        <f t="shared" si="1081"/>
        <v>[ENGR] College of Engineering</v>
      </c>
      <c r="E525" s="22" t="s">
        <v>0</v>
      </c>
      <c r="F525" s="29">
        <v>49001802.360000014</v>
      </c>
      <c r="G525" s="29">
        <v>47049565.989999987</v>
      </c>
      <c r="H525" s="29">
        <v>49490903.49000001</v>
      </c>
      <c r="I525" s="29">
        <v>60216384.95000001</v>
      </c>
      <c r="J525" s="29">
        <v>65242019.56000001</v>
      </c>
      <c r="L525" s="30">
        <f t="shared" si="1063"/>
        <v>16240217.199999996</v>
      </c>
      <c r="M525" s="23">
        <v>33.142081347719611</v>
      </c>
    </row>
    <row r="526" spans="1:34" x14ac:dyDescent="0.2">
      <c r="A526" s="22" t="str">
        <f t="shared" si="1080"/>
        <v>Main Campus</v>
      </c>
      <c r="B526" s="22" t="str">
        <f t="shared" si="1081"/>
        <v>[ENGR] College of Engineering</v>
      </c>
      <c r="E526" s="31" t="s">
        <v>98</v>
      </c>
      <c r="F526" s="32">
        <v>47692707.720000118</v>
      </c>
      <c r="G526" s="32">
        <v>47478527.230000012</v>
      </c>
      <c r="H526" s="32">
        <v>48350439.349999972</v>
      </c>
      <c r="I526" s="32">
        <v>59862204.580000013</v>
      </c>
      <c r="J526" s="32">
        <v>68776904.310000062</v>
      </c>
      <c r="L526" s="30">
        <f t="shared" si="1063"/>
        <v>21084196.589999944</v>
      </c>
      <c r="M526" s="23">
        <v>44.208428495575248</v>
      </c>
    </row>
    <row r="527" spans="1:34" ht="13.5" thickBot="1" x14ac:dyDescent="0.25">
      <c r="A527" s="22" t="str">
        <f t="shared" si="1080"/>
        <v>Main Campus</v>
      </c>
      <c r="B527" s="22" t="str">
        <f t="shared" si="1081"/>
        <v>[ENGR] College of Engineering</v>
      </c>
      <c r="E527" s="33" t="s">
        <v>99</v>
      </c>
      <c r="F527" s="34">
        <v>1309094.6399998963</v>
      </c>
      <c r="G527" s="34">
        <v>-428961.24000002444</v>
      </c>
      <c r="H527" s="34">
        <v>1140464.1400000378</v>
      </c>
      <c r="I527" s="34">
        <v>354180.36999999732</v>
      </c>
      <c r="J527" s="34">
        <v>-3534884.7500000522</v>
      </c>
      <c r="L527" s="30">
        <f t="shared" si="1063"/>
        <v>-4843979.3899999484</v>
      </c>
      <c r="M527" s="23">
        <v>-370.025148831129</v>
      </c>
    </row>
    <row r="528" spans="1:34" x14ac:dyDescent="0.2">
      <c r="A528" s="22" t="str">
        <f t="shared" si="1080"/>
        <v>Main Campus</v>
      </c>
      <c r="B528" s="22" t="str">
        <f t="shared" si="1081"/>
        <v>[ENGR] College of Engineering</v>
      </c>
      <c r="E528" s="22" t="s">
        <v>100</v>
      </c>
      <c r="F528" s="29">
        <v>9889318.2200000957</v>
      </c>
      <c r="G528" s="29">
        <v>11198412.859999992</v>
      </c>
      <c r="H528" s="29">
        <v>10769451.62000001</v>
      </c>
      <c r="I528" s="29">
        <v>11909915.760000005</v>
      </c>
      <c r="J528" s="29">
        <v>12264096.130000006</v>
      </c>
      <c r="L528" s="30">
        <f t="shared" si="1063"/>
        <v>2374777.9099999107</v>
      </c>
      <c r="M528" s="23">
        <v>24.013565517561908</v>
      </c>
      <c r="N528" s="23">
        <f>F528/F526*100</f>
        <v>20.735493312854981</v>
      </c>
      <c r="O528" s="23">
        <f t="shared" ref="O528" si="1082">J528/J526*100</f>
        <v>17.831707101444554</v>
      </c>
    </row>
    <row r="529" spans="1:34" x14ac:dyDescent="0.2">
      <c r="A529" s="22" t="str">
        <f t="shared" si="1080"/>
        <v>Main Campus</v>
      </c>
      <c r="B529" s="22" t="str">
        <f t="shared" si="1081"/>
        <v>[ENGR] College of Engineering</v>
      </c>
      <c r="E529" s="31" t="s">
        <v>101</v>
      </c>
      <c r="F529" s="32">
        <v>11198412.859999992</v>
      </c>
      <c r="G529" s="32">
        <v>10769451.62000001</v>
      </c>
      <c r="H529" s="32">
        <v>11909915.760000005</v>
      </c>
      <c r="I529" s="32">
        <v>12264096.130000006</v>
      </c>
      <c r="J529" s="32">
        <v>8729211.3800000027</v>
      </c>
      <c r="L529" s="30">
        <f t="shared" si="1063"/>
        <v>-2469201.4799999893</v>
      </c>
      <c r="M529" s="23">
        <v>-22.049566406145082</v>
      </c>
      <c r="N529" s="23">
        <f>F529/F526*100</f>
        <v>23.480346147979127</v>
      </c>
      <c r="O529" s="23">
        <f t="shared" ref="O529" si="1083">J529/J526*100</f>
        <v>12.692067878854482</v>
      </c>
      <c r="P529" s="22">
        <v>23.6</v>
      </c>
      <c r="Q529" s="22">
        <v>5.0999999999999996</v>
      </c>
      <c r="R529" s="22">
        <v>5.79</v>
      </c>
      <c r="S529" s="22">
        <v>4.29</v>
      </c>
      <c r="T529" s="22">
        <f>R529-S529</f>
        <v>1.5</v>
      </c>
      <c r="U529" s="38">
        <f t="shared" ref="U529" si="1084">P529*1000000/J526</f>
        <v>0.34313844504584068</v>
      </c>
      <c r="V529" s="38">
        <f t="shared" ref="V529" si="1085">Q529/J526*1000000</f>
        <v>7.415279956499099E-2</v>
      </c>
      <c r="W529" s="42">
        <f t="shared" ref="W529" si="1086">(J525-F525)/1000000</f>
        <v>16.240217199999996</v>
      </c>
      <c r="X529" s="42">
        <f t="shared" ref="X529" si="1087">(J526-F526)/1000000</f>
        <v>21.084196589999944</v>
      </c>
      <c r="Y529" s="42">
        <f t="shared" ref="Y529" si="1088">(J528-F528)/1000000</f>
        <v>2.3747779099999109</v>
      </c>
      <c r="Z529" s="42">
        <f t="shared" ref="Z529" si="1089">(J529-F529)/1000000</f>
        <v>-2.4692014799999891</v>
      </c>
      <c r="AA529" s="23">
        <f t="shared" ref="AA529" si="1090">(J525/F525-1)*100</f>
        <v>33.142081347719611</v>
      </c>
      <c r="AB529" s="23">
        <f t="shared" ref="AB529" si="1091">(J526/F526-1)*100</f>
        <v>44.208428495575248</v>
      </c>
      <c r="AC529" s="23">
        <f t="shared" ref="AC529" si="1092">(J528/F528-1)*100</f>
        <v>24.013565517561908</v>
      </c>
      <c r="AD529" s="23">
        <f t="shared" ref="AD529" si="1093">(J529/F529-1)*100</f>
        <v>-22.049566406145082</v>
      </c>
      <c r="AE529" s="23">
        <f t="shared" ref="AE529" si="1094">F528/F526*100</f>
        <v>20.735493312854981</v>
      </c>
      <c r="AF529" s="23">
        <f t="shared" ref="AF529" si="1095">J528/J526*100</f>
        <v>17.831707101444554</v>
      </c>
      <c r="AG529" s="23">
        <f t="shared" ref="AG529" si="1096">F529/F526*100</f>
        <v>23.480346147979127</v>
      </c>
      <c r="AH529" s="23">
        <f t="shared" ref="AH529" si="1097">J529/J526*100</f>
        <v>12.692067878854482</v>
      </c>
    </row>
    <row r="530" spans="1:34" x14ac:dyDescent="0.2">
      <c r="A530" s="22" t="str">
        <f t="shared" si="1080"/>
        <v>Main Campus</v>
      </c>
      <c r="B530" s="22" t="str">
        <f t="shared" si="1081"/>
        <v>[FNRT] College of Fine Arts</v>
      </c>
      <c r="D530" s="22" t="s">
        <v>13</v>
      </c>
      <c r="F530" s="28"/>
      <c r="G530" s="29"/>
      <c r="H530" s="29"/>
      <c r="I530" s="29"/>
      <c r="J530" s="29"/>
      <c r="L530" s="30">
        <f t="shared" si="1063"/>
        <v>0</v>
      </c>
      <c r="M530" s="23"/>
    </row>
    <row r="531" spans="1:34" x14ac:dyDescent="0.2">
      <c r="A531" s="22" t="str">
        <f t="shared" si="1080"/>
        <v>Main Campus</v>
      </c>
      <c r="B531" s="22" t="str">
        <f t="shared" si="1081"/>
        <v>[FNRT] College of Fine Arts</v>
      </c>
      <c r="E531" s="22" t="s">
        <v>0</v>
      </c>
      <c r="F531" s="29">
        <v>23007821.399999999</v>
      </c>
      <c r="G531" s="29">
        <v>23034380.830000002</v>
      </c>
      <c r="H531" s="29">
        <v>21528874.510000002</v>
      </c>
      <c r="I531" s="29">
        <v>22601610.050000004</v>
      </c>
      <c r="J531" s="29">
        <v>22594922.079999998</v>
      </c>
      <c r="L531" s="30">
        <f t="shared" si="1063"/>
        <v>-412899.3200000003</v>
      </c>
      <c r="M531" s="23">
        <v>-1.7946041601313856</v>
      </c>
    </row>
    <row r="532" spans="1:34" x14ac:dyDescent="0.2">
      <c r="A532" s="22" t="str">
        <f t="shared" si="1080"/>
        <v>Main Campus</v>
      </c>
      <c r="B532" s="22" t="str">
        <f t="shared" si="1081"/>
        <v>[FNRT] College of Fine Arts</v>
      </c>
      <c r="E532" s="31" t="s">
        <v>98</v>
      </c>
      <c r="F532" s="32">
        <v>22113459.960000005</v>
      </c>
      <c r="G532" s="32">
        <v>22320901.080000039</v>
      </c>
      <c r="H532" s="32">
        <v>19432916.830000006</v>
      </c>
      <c r="I532" s="32">
        <v>21215309.570000019</v>
      </c>
      <c r="J532" s="32">
        <v>24538897.949999981</v>
      </c>
      <c r="L532" s="30">
        <f t="shared" si="1063"/>
        <v>2425437.989999976</v>
      </c>
      <c r="M532" s="23">
        <v>10.968152403048803</v>
      </c>
    </row>
    <row r="533" spans="1:34" ht="13.5" thickBot="1" x14ac:dyDescent="0.25">
      <c r="A533" s="22" t="str">
        <f t="shared" si="1080"/>
        <v>Main Campus</v>
      </c>
      <c r="B533" s="22" t="str">
        <f t="shared" si="1081"/>
        <v>[FNRT] College of Fine Arts</v>
      </c>
      <c r="E533" s="33" t="s">
        <v>99</v>
      </c>
      <c r="F533" s="34">
        <v>894361.43999999389</v>
      </c>
      <c r="G533" s="34">
        <v>713479.74999996275</v>
      </c>
      <c r="H533" s="34">
        <v>2095957.679999996</v>
      </c>
      <c r="I533" s="34">
        <v>1386300.4799999855</v>
      </c>
      <c r="J533" s="34">
        <v>-1943975.8699999824</v>
      </c>
      <c r="L533" s="30">
        <f t="shared" si="1063"/>
        <v>-2838337.3099999763</v>
      </c>
      <c r="M533" s="23">
        <v>-317.35908806622916</v>
      </c>
    </row>
    <row r="534" spans="1:34" x14ac:dyDescent="0.2">
      <c r="A534" s="22" t="str">
        <f t="shared" si="1080"/>
        <v>Main Campus</v>
      </c>
      <c r="B534" s="22" t="str">
        <f t="shared" si="1081"/>
        <v>[FNRT] College of Fine Arts</v>
      </c>
      <c r="E534" s="22" t="s">
        <v>100</v>
      </c>
      <c r="F534" s="29">
        <v>5877238.3100000061</v>
      </c>
      <c r="G534" s="29">
        <v>6771599.75</v>
      </c>
      <c r="H534" s="29">
        <v>7485079.5</v>
      </c>
      <c r="I534" s="29">
        <v>9581037.1799999997</v>
      </c>
      <c r="J534" s="29">
        <v>10967337.66</v>
      </c>
      <c r="L534" s="30">
        <f t="shared" si="1063"/>
        <v>5090099.349999994</v>
      </c>
      <c r="M534" s="23">
        <v>86.606992630182944</v>
      </c>
      <c r="N534" s="23">
        <f>F534/F532*100</f>
        <v>26.577651442293813</v>
      </c>
      <c r="O534" s="23">
        <f t="shared" ref="O534" si="1098">J534/J532*100</f>
        <v>44.693684624088867</v>
      </c>
    </row>
    <row r="535" spans="1:34" x14ac:dyDescent="0.2">
      <c r="A535" s="22" t="str">
        <f t="shared" si="1080"/>
        <v>Main Campus</v>
      </c>
      <c r="B535" s="22" t="str">
        <f t="shared" si="1081"/>
        <v>[FNRT] College of Fine Arts</v>
      </c>
      <c r="E535" s="31" t="s">
        <v>101</v>
      </c>
      <c r="F535" s="32">
        <v>6771599.75</v>
      </c>
      <c r="G535" s="32">
        <v>7485079.5</v>
      </c>
      <c r="H535" s="32">
        <v>9581037.1799999997</v>
      </c>
      <c r="I535" s="32">
        <v>10967337.66</v>
      </c>
      <c r="J535" s="32">
        <v>9023361.7899999991</v>
      </c>
      <c r="L535" s="30">
        <f t="shared" si="1063"/>
        <v>2251762.0399999991</v>
      </c>
      <c r="M535" s="23">
        <v>33.253029167886062</v>
      </c>
      <c r="N535" s="23">
        <f>F535/F532*100</f>
        <v>30.622072539751027</v>
      </c>
      <c r="O535" s="23">
        <f t="shared" ref="O535" si="1099">J535/J532*100</f>
        <v>36.771666797693356</v>
      </c>
      <c r="P535" s="22">
        <v>14.1</v>
      </c>
      <c r="Q535" s="22">
        <v>4.5999999999999996</v>
      </c>
      <c r="R535" s="22">
        <v>3.46</v>
      </c>
      <c r="S535" s="22">
        <v>3.94</v>
      </c>
      <c r="T535" s="22">
        <f>R535-S535</f>
        <v>-0.48</v>
      </c>
      <c r="U535" s="38">
        <f t="shared" ref="U535" si="1100">P535*1000000/J532</f>
        <v>0.57459793136309167</v>
      </c>
      <c r="V535" s="38">
        <f t="shared" ref="V535" si="1101">Q535/J532*1000000</f>
        <v>0.18745748115391642</v>
      </c>
      <c r="W535" s="42">
        <f t="shared" ref="W535" si="1102">(J531-F531)/1000000</f>
        <v>-0.41289932000000029</v>
      </c>
      <c r="X535" s="42">
        <f t="shared" ref="X535" si="1103">(J532-F532)/1000000</f>
        <v>2.4254379899999758</v>
      </c>
      <c r="Y535" s="42">
        <f t="shared" ref="Y535" si="1104">(J534-F534)/1000000</f>
        <v>5.0900993499999938</v>
      </c>
      <c r="Z535" s="42">
        <f t="shared" ref="Z535" si="1105">(J535-F535)/1000000</f>
        <v>2.2517620399999991</v>
      </c>
      <c r="AA535" s="23">
        <f t="shared" ref="AA535" si="1106">(J531/F531-1)*100</f>
        <v>-1.7946041601313856</v>
      </c>
      <c r="AB535" s="23">
        <f t="shared" ref="AB535" si="1107">(J532/F532-1)*100</f>
        <v>10.968152403048803</v>
      </c>
      <c r="AC535" s="23">
        <f t="shared" ref="AC535" si="1108">(J534/F534-1)*100</f>
        <v>86.606992630182944</v>
      </c>
      <c r="AD535" s="23">
        <f t="shared" ref="AD535" si="1109">(J535/F535-1)*100</f>
        <v>33.253029167886062</v>
      </c>
      <c r="AE535" s="23">
        <f t="shared" ref="AE535" si="1110">F534/F532*100</f>
        <v>26.577651442293813</v>
      </c>
      <c r="AF535" s="23">
        <f t="shared" ref="AF535" si="1111">J534/J532*100</f>
        <v>44.693684624088867</v>
      </c>
      <c r="AG535" s="23">
        <f t="shared" ref="AG535" si="1112">F535/F532*100</f>
        <v>30.622072539751027</v>
      </c>
      <c r="AH535" s="23">
        <f t="shared" ref="AH535" si="1113">J535/J532*100</f>
        <v>36.771666797693356</v>
      </c>
    </row>
    <row r="536" spans="1:34" x14ac:dyDescent="0.2">
      <c r="A536" s="22" t="str">
        <f t="shared" si="1080"/>
        <v>Main Campus</v>
      </c>
      <c r="B536" s="22" t="str">
        <f t="shared" si="1081"/>
        <v>[GRDC] Graduate College</v>
      </c>
      <c r="D536" s="22" t="s">
        <v>45</v>
      </c>
      <c r="F536" s="29"/>
      <c r="G536" s="29"/>
      <c r="H536" s="29"/>
      <c r="I536" s="29"/>
      <c r="J536" s="29"/>
      <c r="L536" s="30">
        <f t="shared" si="1063"/>
        <v>0</v>
      </c>
      <c r="M536" s="23"/>
    </row>
    <row r="537" spans="1:34" x14ac:dyDescent="0.2">
      <c r="A537" s="22" t="str">
        <f t="shared" si="1080"/>
        <v>Main Campus</v>
      </c>
      <c r="B537" s="22" t="str">
        <f t="shared" si="1081"/>
        <v>[GRDC] Graduate College</v>
      </c>
      <c r="E537" s="22" t="s">
        <v>0</v>
      </c>
      <c r="F537" s="29">
        <v>22008698.860000003</v>
      </c>
      <c r="G537" s="29">
        <v>19769685.289999999</v>
      </c>
      <c r="H537" s="29">
        <v>6917703.0200000014</v>
      </c>
      <c r="I537" s="29">
        <v>7887813.4299999997</v>
      </c>
      <c r="J537" s="29">
        <v>7615297.4699999997</v>
      </c>
      <c r="L537" s="30">
        <f t="shared" si="1063"/>
        <v>-14393401.390000004</v>
      </c>
      <c r="M537" s="23">
        <v>-65.398692951174311</v>
      </c>
    </row>
    <row r="538" spans="1:34" x14ac:dyDescent="0.2">
      <c r="A538" s="22" t="str">
        <f t="shared" si="1080"/>
        <v>Main Campus</v>
      </c>
      <c r="B538" s="22" t="str">
        <f t="shared" si="1081"/>
        <v>[GRDC] Graduate College</v>
      </c>
      <c r="E538" s="31" t="s">
        <v>98</v>
      </c>
      <c r="F538" s="32">
        <v>20190914.569999993</v>
      </c>
      <c r="G538" s="32">
        <v>19472189.829999998</v>
      </c>
      <c r="H538" s="32">
        <v>6051861.4400000023</v>
      </c>
      <c r="I538" s="32">
        <v>7258835.0999999996</v>
      </c>
      <c r="J538" s="32">
        <v>8245005.2799999993</v>
      </c>
      <c r="L538" s="30">
        <f t="shared" si="1063"/>
        <v>-11945909.289999994</v>
      </c>
      <c r="M538" s="23">
        <v>-59.164775565686512</v>
      </c>
    </row>
    <row r="539" spans="1:34" ht="13.5" thickBot="1" x14ac:dyDescent="0.25">
      <c r="A539" s="22" t="str">
        <f t="shared" si="1080"/>
        <v>Main Campus</v>
      </c>
      <c r="B539" s="22" t="str">
        <f t="shared" si="1081"/>
        <v>[GRDC] Graduate College</v>
      </c>
      <c r="E539" s="33" t="s">
        <v>99</v>
      </c>
      <c r="F539" s="34">
        <v>1817784.2900000103</v>
      </c>
      <c r="G539" s="34">
        <v>297495.46000000089</v>
      </c>
      <c r="H539" s="34">
        <v>865841.57999999914</v>
      </c>
      <c r="I539" s="34">
        <v>628978.33000000007</v>
      </c>
      <c r="J539" s="34">
        <v>-629707.80999999959</v>
      </c>
      <c r="L539" s="30">
        <f t="shared" si="1063"/>
        <v>-2447492.1000000099</v>
      </c>
      <c r="M539" s="23">
        <v>-134.64150358566451</v>
      </c>
    </row>
    <row r="540" spans="1:34" x14ac:dyDescent="0.2">
      <c r="A540" s="22" t="str">
        <f t="shared" si="1080"/>
        <v>Main Campus</v>
      </c>
      <c r="B540" s="22" t="str">
        <f t="shared" si="1081"/>
        <v>[GRDC] Graduate College</v>
      </c>
      <c r="E540" s="22" t="s">
        <v>100</v>
      </c>
      <c r="F540" s="29">
        <v>1108328.409999989</v>
      </c>
      <c r="G540" s="29">
        <v>2926112.6999999993</v>
      </c>
      <c r="H540" s="29">
        <v>3223608.1599999983</v>
      </c>
      <c r="I540" s="29">
        <v>4089450</v>
      </c>
      <c r="J540" s="29">
        <v>4718428.3299999991</v>
      </c>
      <c r="L540" s="30">
        <f t="shared" si="1063"/>
        <v>3610099.9200000102</v>
      </c>
      <c r="M540" s="23">
        <v>325.72474795625294</v>
      </c>
      <c r="N540" s="23">
        <f>F540/F538*100</f>
        <v>5.4892432245083258</v>
      </c>
      <c r="O540" s="23">
        <f t="shared" ref="O540" si="1114">J540/J538*100</f>
        <v>57.227717506082655</v>
      </c>
    </row>
    <row r="541" spans="1:34" x14ac:dyDescent="0.2">
      <c r="A541" s="22" t="str">
        <f t="shared" si="1080"/>
        <v>Main Campus</v>
      </c>
      <c r="B541" s="22" t="str">
        <f t="shared" si="1081"/>
        <v>[GRDC] Graduate College</v>
      </c>
      <c r="E541" s="31" t="s">
        <v>101</v>
      </c>
      <c r="F541" s="32">
        <v>2926112.6999999993</v>
      </c>
      <c r="G541" s="32">
        <v>3223608.1599999983</v>
      </c>
      <c r="H541" s="32">
        <v>4089450</v>
      </c>
      <c r="I541" s="32">
        <v>4718428.3299999991</v>
      </c>
      <c r="J541" s="32">
        <v>4088720.52</v>
      </c>
      <c r="L541" s="30">
        <f t="shared" si="1063"/>
        <v>1162607.8200000008</v>
      </c>
      <c r="M541" s="23">
        <v>39.732161375739253</v>
      </c>
      <c r="N541" s="23">
        <f>F541/F538*100</f>
        <v>14.492224658053221</v>
      </c>
      <c r="O541" s="23">
        <f t="shared" ref="O541" si="1115">J541/J538*100</f>
        <v>49.590271699619827</v>
      </c>
      <c r="P541" s="22">
        <v>3.4</v>
      </c>
      <c r="Q541" s="22">
        <v>-0.2</v>
      </c>
      <c r="R541" s="22">
        <v>0.84</v>
      </c>
      <c r="S541" s="22">
        <v>-0.19</v>
      </c>
      <c r="T541" s="22">
        <f>R541-S541</f>
        <v>1.03</v>
      </c>
      <c r="U541" s="38">
        <f t="shared" ref="U541" si="1116">P541*1000000/J538</f>
        <v>0.41237086994321492</v>
      </c>
      <c r="V541" s="38">
        <f t="shared" ref="V541" si="1117">Q541/J538*1000000</f>
        <v>-2.4257109996659702E-2</v>
      </c>
      <c r="W541" s="42">
        <f t="shared" ref="W541" si="1118">(J537-F537)/1000000</f>
        <v>-14.393401390000005</v>
      </c>
      <c r="X541" s="42">
        <f t="shared" ref="X541" si="1119">(J538-F538)/1000000</f>
        <v>-11.945909289999994</v>
      </c>
      <c r="Y541" s="42">
        <f t="shared" ref="Y541" si="1120">(J540-F540)/1000000</f>
        <v>3.6100999200000103</v>
      </c>
      <c r="Z541" s="42">
        <f t="shared" ref="Z541" si="1121">(J541-F541)/1000000</f>
        <v>1.1626078200000007</v>
      </c>
      <c r="AA541" s="23">
        <f t="shared" ref="AA541" si="1122">(J537/F537-1)*100</f>
        <v>-65.398692951174311</v>
      </c>
      <c r="AB541" s="23">
        <f t="shared" ref="AB541" si="1123">(J538/F538-1)*100</f>
        <v>-59.164775565686512</v>
      </c>
      <c r="AC541" s="23">
        <f t="shared" ref="AC541" si="1124">(J540/F540-1)*100</f>
        <v>325.72474795625294</v>
      </c>
      <c r="AD541" s="23">
        <f t="shared" ref="AD541" si="1125">(J541/F541-1)*100</f>
        <v>39.732161375739253</v>
      </c>
      <c r="AE541" s="23">
        <f t="shared" ref="AE541" si="1126">F540/F538*100</f>
        <v>5.4892432245083258</v>
      </c>
      <c r="AF541" s="23">
        <f t="shared" ref="AF541" si="1127">J540/J538*100</f>
        <v>57.227717506082655</v>
      </c>
      <c r="AG541" s="23">
        <f t="shared" ref="AG541" si="1128">F541/F538*100</f>
        <v>14.492224658053221</v>
      </c>
      <c r="AH541" s="23">
        <f t="shared" ref="AH541" si="1129">J541/J538*100</f>
        <v>49.590271699619827</v>
      </c>
    </row>
    <row r="542" spans="1:34" x14ac:dyDescent="0.2">
      <c r="A542" s="22" t="str">
        <f t="shared" si="1080"/>
        <v>Main Campus</v>
      </c>
      <c r="B542" s="22" t="str">
        <f t="shared" si="1081"/>
        <v>[HMNT] College of Humanities</v>
      </c>
      <c r="D542" s="22" t="s">
        <v>34</v>
      </c>
      <c r="F542" s="36"/>
      <c r="G542" s="36"/>
      <c r="H542" s="36"/>
      <c r="I542" s="36"/>
      <c r="J542" s="36"/>
      <c r="L542" s="30">
        <f t="shared" si="1063"/>
        <v>0</v>
      </c>
      <c r="M542" s="23"/>
    </row>
    <row r="543" spans="1:34" x14ac:dyDescent="0.2">
      <c r="A543" s="22" t="str">
        <f t="shared" si="1080"/>
        <v>Main Campus</v>
      </c>
      <c r="B543" s="22" t="str">
        <f t="shared" si="1081"/>
        <v>[HMNT] College of Humanities</v>
      </c>
      <c r="E543" s="22" t="s">
        <v>0</v>
      </c>
      <c r="F543" s="29">
        <v>36644814.5</v>
      </c>
      <c r="G543" s="29">
        <v>34988811.959999993</v>
      </c>
      <c r="H543" s="29">
        <v>32617797.120000005</v>
      </c>
      <c r="I543" s="29">
        <v>31247883.930000003</v>
      </c>
      <c r="J543" s="29">
        <v>39329077.069999993</v>
      </c>
      <c r="L543" s="30">
        <f t="shared" si="1063"/>
        <v>2684262.5699999928</v>
      </c>
      <c r="M543" s="23">
        <v>7.3250816155720821</v>
      </c>
    </row>
    <row r="544" spans="1:34" x14ac:dyDescent="0.2">
      <c r="A544" s="22" t="str">
        <f t="shared" si="1080"/>
        <v>Main Campus</v>
      </c>
      <c r="B544" s="22" t="str">
        <f t="shared" si="1081"/>
        <v>[HMNT] College of Humanities</v>
      </c>
      <c r="E544" s="31" t="s">
        <v>98</v>
      </c>
      <c r="F544" s="32">
        <v>35213840.929999992</v>
      </c>
      <c r="G544" s="32">
        <v>34334757.569999941</v>
      </c>
      <c r="H544" s="32">
        <v>30474420.200000014</v>
      </c>
      <c r="I544" s="32">
        <v>32314571.409999982</v>
      </c>
      <c r="J544" s="32">
        <v>37821376.190000035</v>
      </c>
      <c r="L544" s="30">
        <f t="shared" si="1063"/>
        <v>2607535.2600000426</v>
      </c>
      <c r="M544" s="23">
        <v>7.404858973445827</v>
      </c>
    </row>
    <row r="545" spans="1:34" ht="13.5" thickBot="1" x14ac:dyDescent="0.25">
      <c r="A545" s="22" t="str">
        <f t="shared" si="1080"/>
        <v>Main Campus</v>
      </c>
      <c r="B545" s="22" t="str">
        <f t="shared" si="1081"/>
        <v>[HMNT] College of Humanities</v>
      </c>
      <c r="E545" s="33" t="s">
        <v>99</v>
      </c>
      <c r="F545" s="34">
        <v>1430973.5700000077</v>
      </c>
      <c r="G545" s="34">
        <v>654054.39000005275</v>
      </c>
      <c r="H545" s="34">
        <v>2143376.9199999906</v>
      </c>
      <c r="I545" s="34">
        <v>-1066687.4799999781</v>
      </c>
      <c r="J545" s="34">
        <v>1507700.879999958</v>
      </c>
      <c r="L545" s="30">
        <f t="shared" si="1063"/>
        <v>76727.30999995023</v>
      </c>
      <c r="M545" s="23">
        <v>5.3618956777762072</v>
      </c>
    </row>
    <row r="546" spans="1:34" x14ac:dyDescent="0.2">
      <c r="A546" s="22" t="str">
        <f t="shared" si="1080"/>
        <v>Main Campus</v>
      </c>
      <c r="B546" s="22" t="str">
        <f t="shared" si="1081"/>
        <v>[HMNT] College of Humanities</v>
      </c>
      <c r="E546" s="22" t="s">
        <v>100</v>
      </c>
      <c r="F546" s="29">
        <v>14377084.329999994</v>
      </c>
      <c r="G546" s="29">
        <v>15808057.900000002</v>
      </c>
      <c r="H546" s="29">
        <v>16462112.290000003</v>
      </c>
      <c r="I546" s="29">
        <v>18605489.209999993</v>
      </c>
      <c r="J546" s="29">
        <v>17538801.730000004</v>
      </c>
      <c r="L546" s="30">
        <f t="shared" si="1063"/>
        <v>3161717.4000000097</v>
      </c>
      <c r="M546" s="23">
        <v>21.991367146693296</v>
      </c>
      <c r="N546" s="23">
        <f>F546/F544*100</f>
        <v>40.827935693182553</v>
      </c>
      <c r="O546" s="23">
        <f t="shared" ref="O546" si="1130">J546/J544*100</f>
        <v>46.372722245461972</v>
      </c>
    </row>
    <row r="547" spans="1:34" x14ac:dyDescent="0.2">
      <c r="A547" s="22" t="str">
        <f t="shared" si="1080"/>
        <v>Main Campus</v>
      </c>
      <c r="B547" s="22" t="str">
        <f t="shared" si="1081"/>
        <v>[HMNT] College of Humanities</v>
      </c>
      <c r="E547" s="31" t="s">
        <v>101</v>
      </c>
      <c r="F547" s="32">
        <v>15808057.900000002</v>
      </c>
      <c r="G547" s="32">
        <v>16462112.290000003</v>
      </c>
      <c r="H547" s="32">
        <v>18605489.209999993</v>
      </c>
      <c r="I547" s="32">
        <v>17538801.730000004</v>
      </c>
      <c r="J547" s="32">
        <v>19046502.610000011</v>
      </c>
      <c r="L547" s="30">
        <f t="shared" si="1063"/>
        <v>3238444.7100000083</v>
      </c>
      <c r="M547" s="23">
        <v>20.486037756731701</v>
      </c>
      <c r="N547" s="23">
        <f>F547/F544*100</f>
        <v>44.891603649326775</v>
      </c>
      <c r="O547" s="23">
        <f t="shared" ref="O547" si="1131">J547/J544*100</f>
        <v>50.359094587985673</v>
      </c>
      <c r="P547" s="22">
        <v>34.6</v>
      </c>
      <c r="Q547" s="22">
        <v>0.1</v>
      </c>
      <c r="R547" s="22">
        <v>8.49</v>
      </c>
      <c r="S547" s="22">
        <v>0.09</v>
      </c>
      <c r="T547" s="22">
        <f>R547-S547</f>
        <v>8.4</v>
      </c>
      <c r="U547" s="38">
        <f t="shared" ref="U547" si="1132">P547*1000000/J544</f>
        <v>0.91482657389786448</v>
      </c>
      <c r="V547" s="38">
        <f t="shared" ref="V547" si="1133">Q547/J544*1000000</f>
        <v>2.6440074390111693E-3</v>
      </c>
      <c r="W547" s="42">
        <f t="shared" ref="W547" si="1134">(J543-F543)/1000000</f>
        <v>2.6842625699999929</v>
      </c>
      <c r="X547" s="42">
        <f t="shared" ref="X547" si="1135">(J544-F544)/1000000</f>
        <v>2.6075352600000428</v>
      </c>
      <c r="Y547" s="42">
        <f t="shared" ref="Y547" si="1136">(J546-F546)/1000000</f>
        <v>3.1617174000000099</v>
      </c>
      <c r="Z547" s="42">
        <f t="shared" ref="Z547" si="1137">(J547-F547)/1000000</f>
        <v>3.2384447100000084</v>
      </c>
      <c r="AA547" s="23">
        <f t="shared" ref="AA547" si="1138">(J543/F543-1)*100</f>
        <v>7.3250816155720821</v>
      </c>
      <c r="AB547" s="23">
        <f t="shared" ref="AB547" si="1139">(J544/F544-1)*100</f>
        <v>7.404858973445827</v>
      </c>
      <c r="AC547" s="23">
        <f t="shared" ref="AC547" si="1140">(J546/F546-1)*100</f>
        <v>21.991367146693296</v>
      </c>
      <c r="AD547" s="23">
        <f t="shared" ref="AD547" si="1141">(J547/F547-1)*100</f>
        <v>20.486037756731701</v>
      </c>
      <c r="AE547" s="23">
        <f t="shared" ref="AE547" si="1142">F546/F544*100</f>
        <v>40.827935693182553</v>
      </c>
      <c r="AF547" s="23">
        <f t="shared" ref="AF547" si="1143">J546/J544*100</f>
        <v>46.372722245461972</v>
      </c>
      <c r="AG547" s="23">
        <f t="shared" ref="AG547" si="1144">F547/F544*100</f>
        <v>44.891603649326775</v>
      </c>
      <c r="AH547" s="23">
        <f t="shared" ref="AH547" si="1145">J547/J544*100</f>
        <v>50.359094587985673</v>
      </c>
    </row>
    <row r="548" spans="1:34" x14ac:dyDescent="0.2">
      <c r="A548" s="22" t="str">
        <f t="shared" si="1080"/>
        <v>Main Campus</v>
      </c>
      <c r="B548" s="22" t="str">
        <f t="shared" si="1081"/>
        <v>[HNRS] W.A. Franke Honors College</v>
      </c>
      <c r="D548" s="22" t="s">
        <v>12</v>
      </c>
      <c r="F548" s="29"/>
      <c r="G548" s="29"/>
      <c r="H548" s="36">
        <v>0</v>
      </c>
      <c r="I548" s="29"/>
      <c r="J548" s="29"/>
      <c r="L548" s="30">
        <f t="shared" si="1063"/>
        <v>0</v>
      </c>
      <c r="M548" s="23"/>
    </row>
    <row r="549" spans="1:34" x14ac:dyDescent="0.2">
      <c r="A549" s="22" t="str">
        <f t="shared" si="1080"/>
        <v>Main Campus</v>
      </c>
      <c r="B549" s="22" t="str">
        <f t="shared" si="1081"/>
        <v>[HNRS] W.A. Franke Honors College</v>
      </c>
      <c r="E549" s="22" t="s">
        <v>0</v>
      </c>
      <c r="F549" s="29">
        <v>4682016.1099999994</v>
      </c>
      <c r="G549" s="29">
        <v>4001293.08</v>
      </c>
      <c r="H549" s="29">
        <v>3702848.8400000003</v>
      </c>
      <c r="I549" s="29">
        <v>5712013.3900000006</v>
      </c>
      <c r="J549" s="29">
        <v>9418386.9399999995</v>
      </c>
      <c r="L549" s="30">
        <f t="shared" si="1063"/>
        <v>4736370.83</v>
      </c>
      <c r="M549" s="23">
        <v>101.16092552274453</v>
      </c>
    </row>
    <row r="550" spans="1:34" x14ac:dyDescent="0.2">
      <c r="A550" s="22" t="str">
        <f t="shared" si="1080"/>
        <v>Main Campus</v>
      </c>
      <c r="B550" s="22" t="str">
        <f t="shared" si="1081"/>
        <v>[HNRS] W.A. Franke Honors College</v>
      </c>
      <c r="E550" s="31" t="s">
        <v>98</v>
      </c>
      <c r="F550" s="32">
        <v>5422438.4199999999</v>
      </c>
      <c r="G550" s="32">
        <v>4365357.6799999988</v>
      </c>
      <c r="H550" s="32">
        <v>3677549.5400000005</v>
      </c>
      <c r="I550" s="32">
        <v>5456614.4300000006</v>
      </c>
      <c r="J550" s="32">
        <v>9015637.5000000037</v>
      </c>
      <c r="L550" s="30">
        <f t="shared" si="1063"/>
        <v>3593199.0800000038</v>
      </c>
      <c r="M550" s="23">
        <v>66.265373650845504</v>
      </c>
    </row>
    <row r="551" spans="1:34" ht="13.5" thickBot="1" x14ac:dyDescent="0.25">
      <c r="A551" s="22" t="str">
        <f t="shared" si="1080"/>
        <v>Main Campus</v>
      </c>
      <c r="B551" s="22" t="str">
        <f t="shared" si="1081"/>
        <v>[HNRS] W.A. Franke Honors College</v>
      </c>
      <c r="E551" s="33" t="s">
        <v>99</v>
      </c>
      <c r="F551" s="34">
        <v>-740422.31000000052</v>
      </c>
      <c r="G551" s="34">
        <v>-364064.5999999987</v>
      </c>
      <c r="H551" s="34">
        <v>25299.299999999814</v>
      </c>
      <c r="I551" s="34">
        <v>255398.95999999996</v>
      </c>
      <c r="J551" s="34">
        <v>402749.43999999575</v>
      </c>
      <c r="L551" s="30">
        <f t="shared" si="1063"/>
        <v>1143171.7499999963</v>
      </c>
      <c r="M551" s="23">
        <v>-154.39455761401834</v>
      </c>
    </row>
    <row r="552" spans="1:34" x14ac:dyDescent="0.2">
      <c r="A552" s="22" t="str">
        <f t="shared" si="1080"/>
        <v>Main Campus</v>
      </c>
      <c r="B552" s="22" t="str">
        <f t="shared" si="1081"/>
        <v>[HNRS] W.A. Franke Honors College</v>
      </c>
      <c r="E552" s="22" t="s">
        <v>100</v>
      </c>
      <c r="F552" s="29">
        <v>1110736.8700000006</v>
      </c>
      <c r="G552" s="29">
        <v>370314.56</v>
      </c>
      <c r="H552" s="29">
        <v>6249.9600000000046</v>
      </c>
      <c r="I552" s="29">
        <v>31549.259999999995</v>
      </c>
      <c r="J552" s="29">
        <v>286948.21999999997</v>
      </c>
      <c r="L552" s="30">
        <f t="shared" si="1063"/>
        <v>-823788.65000000061</v>
      </c>
      <c r="M552" s="23">
        <v>-74.165958855763932</v>
      </c>
      <c r="N552" s="23">
        <f>F552/F550*100</f>
        <v>20.484084538483348</v>
      </c>
      <c r="O552" s="23">
        <f t="shared" ref="O552" si="1146">J552/J550*100</f>
        <v>3.1827834692776844</v>
      </c>
    </row>
    <row r="553" spans="1:34" x14ac:dyDescent="0.2">
      <c r="A553" s="22" t="str">
        <f t="shared" si="1080"/>
        <v>Main Campus</v>
      </c>
      <c r="B553" s="22" t="str">
        <f t="shared" si="1081"/>
        <v>[HNRS] W.A. Franke Honors College</v>
      </c>
      <c r="E553" s="31" t="s">
        <v>101</v>
      </c>
      <c r="F553" s="32">
        <v>370314.56</v>
      </c>
      <c r="G553" s="32">
        <v>6249.9600000000046</v>
      </c>
      <c r="H553" s="32">
        <v>31549.259999999995</v>
      </c>
      <c r="I553" s="32">
        <v>286948.21999999997</v>
      </c>
      <c r="J553" s="32">
        <v>689697.66000000015</v>
      </c>
      <c r="L553" s="30">
        <f t="shared" si="1063"/>
        <v>319383.10000000015</v>
      </c>
      <c r="M553" s="23">
        <v>86.246433302541533</v>
      </c>
      <c r="N553" s="23">
        <f>F553/F550*100</f>
        <v>6.8292995017544156</v>
      </c>
      <c r="O553" s="23">
        <f t="shared" ref="O553" si="1147">J553/J550*100</f>
        <v>7.650015431521064</v>
      </c>
      <c r="P553" s="22">
        <v>0.6</v>
      </c>
      <c r="Q553" s="22">
        <v>0.4</v>
      </c>
      <c r="R553" s="22">
        <v>0.14000000000000001</v>
      </c>
      <c r="S553" s="22">
        <v>0.3</v>
      </c>
      <c r="T553" s="22">
        <f>R553-S553</f>
        <v>-0.15999999999999998</v>
      </c>
      <c r="U553" s="38">
        <f t="shared" ref="U553" si="1148">P553*1000000/J550</f>
        <v>6.6551034244666532E-2</v>
      </c>
      <c r="V553" s="38">
        <f t="shared" ref="V553" si="1149">Q553/J550*1000000</f>
        <v>4.4367356163111021E-2</v>
      </c>
      <c r="W553" s="42">
        <f t="shared" ref="W553" si="1150">(J549-F549)/1000000</f>
        <v>4.7363708300000003</v>
      </c>
      <c r="X553" s="42">
        <f t="shared" ref="X553" si="1151">(J550-F550)/1000000</f>
        <v>3.5931990800000038</v>
      </c>
      <c r="Y553" s="42">
        <f t="shared" ref="Y553" si="1152">(J552-F552)/1000000</f>
        <v>-0.82378865000000057</v>
      </c>
      <c r="Z553" s="42">
        <f t="shared" ref="Z553" si="1153">(J553-F553)/1000000</f>
        <v>0.31938310000000014</v>
      </c>
      <c r="AA553" s="23">
        <f t="shared" ref="AA553" si="1154">(J549/F549-1)*100</f>
        <v>101.16092552274453</v>
      </c>
      <c r="AB553" s="23">
        <f t="shared" ref="AB553" si="1155">(J550/F550-1)*100</f>
        <v>66.265373650845504</v>
      </c>
      <c r="AC553" s="23">
        <f t="shared" ref="AC553" si="1156">(J552/F552-1)*100</f>
        <v>-74.165958855763932</v>
      </c>
      <c r="AD553" s="23">
        <f t="shared" ref="AD553" si="1157">(J553/F553-1)*100</f>
        <v>86.246433302541533</v>
      </c>
      <c r="AE553" s="23">
        <f t="shared" ref="AE553" si="1158">F552/F550*100</f>
        <v>20.484084538483348</v>
      </c>
      <c r="AF553" s="23">
        <f t="shared" ref="AF553" si="1159">J552/J550*100</f>
        <v>3.1827834692776844</v>
      </c>
      <c r="AG553" s="23">
        <f t="shared" ref="AG553" si="1160">F553/F550*100</f>
        <v>6.8292995017544156</v>
      </c>
      <c r="AH553" s="23">
        <f t="shared" ref="AH553" si="1161">J553/J550*100</f>
        <v>7.650015431521064</v>
      </c>
    </row>
    <row r="554" spans="1:34" x14ac:dyDescent="0.2">
      <c r="A554" s="22" t="str">
        <f t="shared" si="1080"/>
        <v>Main Campus</v>
      </c>
      <c r="B554" s="22" t="str">
        <f t="shared" si="1081"/>
        <v>[ISCL] iSchool</v>
      </c>
      <c r="D554" s="22" t="s">
        <v>20</v>
      </c>
      <c r="F554" s="29"/>
      <c r="G554" s="29"/>
      <c r="H554" s="36">
        <v>-1.7462298274040222E-10</v>
      </c>
      <c r="I554" s="29"/>
      <c r="J554" s="29"/>
      <c r="L554" s="30">
        <f t="shared" si="1063"/>
        <v>0</v>
      </c>
      <c r="M554" s="23"/>
    </row>
    <row r="555" spans="1:34" x14ac:dyDescent="0.2">
      <c r="A555" s="22" t="str">
        <f t="shared" si="1080"/>
        <v>Main Campus</v>
      </c>
      <c r="B555" s="22" t="str">
        <f t="shared" si="1081"/>
        <v>[ISCL] iSchool</v>
      </c>
      <c r="E555" s="22" t="s">
        <v>0</v>
      </c>
      <c r="F555" s="29">
        <v>4193184.15</v>
      </c>
      <c r="G555" s="29">
        <v>4079877.9</v>
      </c>
      <c r="H555" s="29">
        <v>5386847.1499999994</v>
      </c>
      <c r="I555" s="29">
        <v>5882292.1799999997</v>
      </c>
      <c r="J555" s="29">
        <v>5752796.4000000004</v>
      </c>
      <c r="L555" s="30">
        <f t="shared" si="1063"/>
        <v>1559612.2500000005</v>
      </c>
      <c r="M555" s="23">
        <v>37.193984194564898</v>
      </c>
    </row>
    <row r="556" spans="1:34" x14ac:dyDescent="0.2">
      <c r="A556" s="22" t="str">
        <f t="shared" si="1080"/>
        <v>Main Campus</v>
      </c>
      <c r="B556" s="22" t="str">
        <f t="shared" si="1081"/>
        <v>[ISCL] iSchool</v>
      </c>
      <c r="E556" s="31" t="s">
        <v>98</v>
      </c>
      <c r="F556" s="32">
        <v>4148334.4600000004</v>
      </c>
      <c r="G556" s="32">
        <v>4743066.3800000027</v>
      </c>
      <c r="H556" s="32">
        <v>5228018.6000000006</v>
      </c>
      <c r="I556" s="32">
        <v>6130303.9999999991</v>
      </c>
      <c r="J556" s="32">
        <v>7012553.3399999999</v>
      </c>
      <c r="L556" s="30">
        <f t="shared" si="1063"/>
        <v>2864218.8799999994</v>
      </c>
      <c r="M556" s="23">
        <v>69.04503259363517</v>
      </c>
    </row>
    <row r="557" spans="1:34" ht="13.5" thickBot="1" x14ac:dyDescent="0.25">
      <c r="A557" s="22" t="str">
        <f t="shared" si="1080"/>
        <v>Main Campus</v>
      </c>
      <c r="B557" s="22" t="str">
        <f t="shared" si="1081"/>
        <v>[ISCL] iSchool</v>
      </c>
      <c r="E557" s="33" t="s">
        <v>99</v>
      </c>
      <c r="F557" s="34">
        <v>44849.689999999478</v>
      </c>
      <c r="G557" s="34">
        <v>-663188.48000000278</v>
      </c>
      <c r="H557" s="34">
        <v>158828.54999999888</v>
      </c>
      <c r="I557" s="34">
        <v>-248011.81999999937</v>
      </c>
      <c r="J557" s="34">
        <v>-1259756.9399999995</v>
      </c>
      <c r="L557" s="30">
        <f t="shared" si="1063"/>
        <v>-1304606.629999999</v>
      </c>
      <c r="M557" s="23">
        <v>-2908.8420232113403</v>
      </c>
    </row>
    <row r="558" spans="1:34" x14ac:dyDescent="0.2">
      <c r="A558" s="22" t="str">
        <f t="shared" si="1080"/>
        <v>Main Campus</v>
      </c>
      <c r="B558" s="22" t="str">
        <f t="shared" si="1081"/>
        <v>[ISCL] iSchool</v>
      </c>
      <c r="E558" s="22" t="s">
        <v>100</v>
      </c>
      <c r="F558" s="29">
        <v>1267974</v>
      </c>
      <c r="G558" s="29">
        <v>1312823.6899999995</v>
      </c>
      <c r="H558" s="29">
        <v>649635.2099999967</v>
      </c>
      <c r="I558" s="29">
        <v>808463.75999999559</v>
      </c>
      <c r="J558" s="29">
        <v>560451.93999999622</v>
      </c>
      <c r="L558" s="30">
        <f t="shared" si="1063"/>
        <v>-707522.06000000378</v>
      </c>
      <c r="M558" s="23">
        <v>-55.799413868108005</v>
      </c>
      <c r="N558" s="23">
        <f>F558/F556*100</f>
        <v>30.565857508027449</v>
      </c>
      <c r="O558" s="23">
        <f t="shared" ref="O558" si="1162">J558/J556*100</f>
        <v>7.9921237362024291</v>
      </c>
    </row>
    <row r="559" spans="1:34" x14ac:dyDescent="0.2">
      <c r="A559" s="22" t="str">
        <f t="shared" si="1080"/>
        <v>Main Campus</v>
      </c>
      <c r="B559" s="22" t="str">
        <f t="shared" si="1081"/>
        <v>[ISCL] iSchool</v>
      </c>
      <c r="E559" s="31" t="s">
        <v>101</v>
      </c>
      <c r="F559" s="32">
        <v>1312823.6899999995</v>
      </c>
      <c r="G559" s="32">
        <v>649635.2099999967</v>
      </c>
      <c r="H559" s="32">
        <v>808463.75999999559</v>
      </c>
      <c r="I559" s="32">
        <v>560451.93999999622</v>
      </c>
      <c r="J559" s="32">
        <v>-699304.66999999993</v>
      </c>
      <c r="L559" s="30">
        <f t="shared" si="1063"/>
        <v>-2012128.3599999994</v>
      </c>
      <c r="M559" s="23">
        <v>-153.26721899724402</v>
      </c>
      <c r="N559" s="23">
        <f>F559/F556*100</f>
        <v>31.647006832713277</v>
      </c>
      <c r="O559" s="23">
        <f t="shared" ref="O559" si="1163">J559/J556*100</f>
        <v>-9.9721832561490356</v>
      </c>
      <c r="U559" s="38">
        <f t="shared" ref="U559" si="1164">P559*1000000/J556</f>
        <v>0</v>
      </c>
      <c r="V559" s="38">
        <f t="shared" ref="V559" si="1165">Q559/J556*1000000</f>
        <v>0</v>
      </c>
      <c r="W559" s="42">
        <f t="shared" ref="W559" si="1166">(J555-F555)/1000000</f>
        <v>1.5596122500000005</v>
      </c>
      <c r="X559" s="42">
        <f t="shared" ref="X559" si="1167">(J556-F556)/1000000</f>
        <v>2.8642188799999992</v>
      </c>
      <c r="Y559" s="42">
        <f t="shared" ref="Y559" si="1168">(J558-F558)/1000000</f>
        <v>-0.70752206000000373</v>
      </c>
      <c r="Z559" s="42">
        <f t="shared" ref="Z559" si="1169">(J559-F559)/1000000</f>
        <v>-2.0121283599999993</v>
      </c>
      <c r="AA559" s="23">
        <f t="shared" ref="AA559" si="1170">(J555/F555-1)*100</f>
        <v>37.193984194564898</v>
      </c>
      <c r="AB559" s="23">
        <f t="shared" ref="AB559" si="1171">(J556/F556-1)*100</f>
        <v>69.04503259363517</v>
      </c>
      <c r="AC559" s="23">
        <f t="shared" ref="AC559" si="1172">(J558/F558-1)*100</f>
        <v>-55.799413868108005</v>
      </c>
      <c r="AD559" s="23">
        <f t="shared" ref="AD559" si="1173">(J559/F559-1)*100</f>
        <v>-153.26721899724402</v>
      </c>
      <c r="AE559" s="23">
        <f t="shared" ref="AE559" si="1174">F558/F556*100</f>
        <v>30.565857508027449</v>
      </c>
      <c r="AF559" s="23">
        <f t="shared" ref="AF559" si="1175">J558/J556*100</f>
        <v>7.9921237362024291</v>
      </c>
      <c r="AG559" s="23">
        <f t="shared" ref="AG559" si="1176">F559/F556*100</f>
        <v>31.647006832713277</v>
      </c>
      <c r="AH559" s="23">
        <f t="shared" ref="AH559" si="1177">J559/J556*100</f>
        <v>-9.9721832561490356</v>
      </c>
    </row>
    <row r="560" spans="1:34" x14ac:dyDescent="0.2">
      <c r="A560" s="22" t="str">
        <f t="shared" si="1080"/>
        <v>Main Campus</v>
      </c>
      <c r="B560" s="22" t="str">
        <f t="shared" si="1081"/>
        <v>[LAWC] James E Rogers College of Law</v>
      </c>
      <c r="D560" s="22" t="s">
        <v>22</v>
      </c>
      <c r="F560" s="29"/>
      <c r="G560" s="29"/>
      <c r="H560" s="36">
        <v>0</v>
      </c>
      <c r="I560" s="29"/>
      <c r="J560" s="29"/>
      <c r="K560" s="30"/>
      <c r="L560" s="30">
        <f t="shared" si="1063"/>
        <v>0</v>
      </c>
      <c r="M560" s="23"/>
    </row>
    <row r="561" spans="1:34" x14ac:dyDescent="0.2">
      <c r="A561" s="22" t="str">
        <f t="shared" si="1080"/>
        <v>Main Campus</v>
      </c>
      <c r="B561" s="22" t="str">
        <f t="shared" si="1081"/>
        <v>[LAWC] James E Rogers College of Law</v>
      </c>
      <c r="E561" s="22" t="s">
        <v>0</v>
      </c>
      <c r="F561" s="29">
        <v>18614417.449999999</v>
      </c>
      <c r="G561" s="29">
        <v>18894253.479999997</v>
      </c>
      <c r="H561" s="29">
        <v>19211560.079999998</v>
      </c>
      <c r="I561" s="29">
        <v>18899975.609999999</v>
      </c>
      <c r="J561" s="29">
        <v>19723871.75</v>
      </c>
      <c r="L561" s="30">
        <f t="shared" si="1063"/>
        <v>1109454.3000000007</v>
      </c>
      <c r="M561" s="23">
        <v>5.9601881336340146</v>
      </c>
    </row>
    <row r="562" spans="1:34" x14ac:dyDescent="0.2">
      <c r="A562" s="22" t="str">
        <f t="shared" si="1080"/>
        <v>Main Campus</v>
      </c>
      <c r="B562" s="22" t="str">
        <f t="shared" si="1081"/>
        <v>[LAWC] James E Rogers College of Law</v>
      </c>
      <c r="E562" s="31" t="s">
        <v>98</v>
      </c>
      <c r="F562" s="32">
        <v>19547074.590000015</v>
      </c>
      <c r="G562" s="32">
        <v>20933254.529999997</v>
      </c>
      <c r="H562" s="32">
        <v>19656996.420000009</v>
      </c>
      <c r="I562" s="32">
        <v>22358521.879999984</v>
      </c>
      <c r="J562" s="32">
        <v>25106575.720000006</v>
      </c>
      <c r="L562" s="30">
        <f t="shared" si="1063"/>
        <v>5559501.1299999915</v>
      </c>
      <c r="M562" s="23">
        <v>28.441601859155675</v>
      </c>
    </row>
    <row r="563" spans="1:34" ht="13.5" thickBot="1" x14ac:dyDescent="0.25">
      <c r="A563" s="22" t="str">
        <f t="shared" si="1080"/>
        <v>Main Campus</v>
      </c>
      <c r="B563" s="22" t="str">
        <f t="shared" si="1081"/>
        <v>[LAWC] James E Rogers College of Law</v>
      </c>
      <c r="E563" s="33" t="s">
        <v>99</v>
      </c>
      <c r="F563" s="34">
        <v>-932657.1400000155</v>
      </c>
      <c r="G563" s="34">
        <v>-2039001.0500000007</v>
      </c>
      <c r="H563" s="34">
        <v>-445436.34000001103</v>
      </c>
      <c r="I563" s="34">
        <v>-3458546.2699999847</v>
      </c>
      <c r="J563" s="34">
        <v>-5382703.9700000063</v>
      </c>
      <c r="L563" s="30">
        <f t="shared" si="1063"/>
        <v>-4450046.8299999908</v>
      </c>
      <c r="M563" s="23">
        <v>477.13641370932055</v>
      </c>
    </row>
    <row r="564" spans="1:34" x14ac:dyDescent="0.2">
      <c r="A564" s="22" t="str">
        <f t="shared" si="1080"/>
        <v>Main Campus</v>
      </c>
      <c r="B564" s="22" t="str">
        <f t="shared" si="1081"/>
        <v>[LAWC] James E Rogers College of Law</v>
      </c>
      <c r="E564" s="22" t="s">
        <v>100</v>
      </c>
      <c r="F564" s="29">
        <v>422070.62000001559</v>
      </c>
      <c r="G564" s="29">
        <v>-510586.5199999999</v>
      </c>
      <c r="H564" s="29">
        <v>-2549587.5699999998</v>
      </c>
      <c r="I564" s="29">
        <v>-2995023.91</v>
      </c>
      <c r="J564" s="29">
        <v>-6453570.1800000006</v>
      </c>
      <c r="L564" s="30">
        <f t="shared" si="1063"/>
        <v>-6875640.8000000166</v>
      </c>
      <c r="M564" s="23">
        <v>-1629.0261568075416</v>
      </c>
      <c r="N564" s="23">
        <f>F564/F562*100</f>
        <v>2.1592521072996798</v>
      </c>
      <c r="O564" s="23">
        <f t="shared" ref="O564" si="1178">J564/J562*100</f>
        <v>-25.704700840023591</v>
      </c>
    </row>
    <row r="565" spans="1:34" x14ac:dyDescent="0.2">
      <c r="A565" s="22" t="str">
        <f t="shared" si="1080"/>
        <v>Main Campus</v>
      </c>
      <c r="B565" s="22" t="str">
        <f t="shared" si="1081"/>
        <v>[LAWC] James E Rogers College of Law</v>
      </c>
      <c r="E565" s="31" t="s">
        <v>101</v>
      </c>
      <c r="F565" s="32">
        <v>-510586.5199999999</v>
      </c>
      <c r="G565" s="32">
        <v>-2549587.5699999998</v>
      </c>
      <c r="H565" s="32">
        <v>-2995023.91</v>
      </c>
      <c r="I565" s="32">
        <v>-6453570.1800000006</v>
      </c>
      <c r="J565" s="32">
        <v>-11836274.150000002</v>
      </c>
      <c r="L565" s="30">
        <f t="shared" si="1063"/>
        <v>-11325687.630000003</v>
      </c>
      <c r="M565" s="23">
        <v>2218.1720798269416</v>
      </c>
      <c r="N565" s="23">
        <f>F565/F562*100</f>
        <v>-2.6120866201697934</v>
      </c>
      <c r="O565" s="23">
        <f t="shared" ref="O565" si="1179">J565/J562*100</f>
        <v>-47.144119859289198</v>
      </c>
      <c r="P565" s="22">
        <v>5.2</v>
      </c>
      <c r="Q565" s="22">
        <v>9.1</v>
      </c>
      <c r="R565" s="22">
        <v>1.28</v>
      </c>
      <c r="S565" s="22">
        <v>7.74</v>
      </c>
      <c r="T565" s="22">
        <f>R565-S565</f>
        <v>-6.46</v>
      </c>
      <c r="U565" s="38">
        <f t="shared" ref="U565" si="1180">P565*1000000/J562</f>
        <v>0.20711705403368319</v>
      </c>
      <c r="V565" s="38">
        <f t="shared" ref="V565" si="1181">Q565/J562*1000000</f>
        <v>0.36245484455894555</v>
      </c>
      <c r="W565" s="42">
        <f t="shared" ref="W565" si="1182">(J561-F561)/1000000</f>
        <v>1.1094543000000008</v>
      </c>
      <c r="X565" s="42">
        <f t="shared" ref="X565" si="1183">(J562-F562)/1000000</f>
        <v>5.5595011299999912</v>
      </c>
      <c r="Y565" s="42">
        <f t="shared" ref="Y565" si="1184">(J564-F564)/1000000</f>
        <v>-6.8756408000000162</v>
      </c>
      <c r="Z565" s="42">
        <f t="shared" ref="Z565" si="1185">(J565-F565)/1000000</f>
        <v>-11.325687630000003</v>
      </c>
      <c r="AA565" s="23">
        <f t="shared" ref="AA565" si="1186">(J561/F561-1)*100</f>
        <v>5.9601881336340146</v>
      </c>
      <c r="AB565" s="23">
        <f t="shared" ref="AB565" si="1187">(J562/F562-1)*100</f>
        <v>28.441601859155675</v>
      </c>
      <c r="AC565" s="23">
        <f t="shared" ref="AC565" si="1188">(J564/F564-1)*100</f>
        <v>-1629.0261568075416</v>
      </c>
      <c r="AD565" s="23">
        <f t="shared" ref="AD565" si="1189">(J565/F565-1)*100</f>
        <v>2218.1720798269416</v>
      </c>
      <c r="AE565" s="23">
        <f t="shared" ref="AE565" si="1190">F564/F562*100</f>
        <v>2.1592521072996798</v>
      </c>
      <c r="AF565" s="23">
        <f t="shared" ref="AF565" si="1191">J564/J562*100</f>
        <v>-25.704700840023591</v>
      </c>
      <c r="AG565" s="23">
        <f t="shared" ref="AG565" si="1192">F565/F562*100</f>
        <v>-2.6120866201697934</v>
      </c>
      <c r="AH565" s="23">
        <f t="shared" ref="AH565" si="1193">J565/J562*100</f>
        <v>-47.144119859289198</v>
      </c>
    </row>
    <row r="566" spans="1:34" x14ac:dyDescent="0.2">
      <c r="A566" s="22" t="str">
        <f t="shared" si="1080"/>
        <v>Main Campus</v>
      </c>
      <c r="B566" s="22" t="str">
        <f t="shared" si="1081"/>
        <v>[OPSC] James C Wyant Coll Optical Sci</v>
      </c>
      <c r="D566" s="22" t="s">
        <v>24</v>
      </c>
      <c r="F566" s="29"/>
      <c r="G566" s="29"/>
      <c r="H566" s="36"/>
      <c r="I566" s="29"/>
      <c r="J566" s="29"/>
      <c r="L566" s="30">
        <f t="shared" si="1063"/>
        <v>0</v>
      </c>
      <c r="M566" s="23"/>
    </row>
    <row r="567" spans="1:34" x14ac:dyDescent="0.2">
      <c r="A567" s="22" t="str">
        <f t="shared" si="1080"/>
        <v>Main Campus</v>
      </c>
      <c r="B567" s="22" t="str">
        <f t="shared" si="1081"/>
        <v>[OPSC] James C Wyant Coll Optical Sci</v>
      </c>
      <c r="E567" s="22" t="s">
        <v>0</v>
      </c>
      <c r="F567" s="29">
        <v>11008953.359999999</v>
      </c>
      <c r="G567" s="29">
        <v>11372705.149999997</v>
      </c>
      <c r="H567" s="29">
        <v>11925255.76</v>
      </c>
      <c r="I567" s="29">
        <v>12214958.810000002</v>
      </c>
      <c r="J567" s="29">
        <v>16838338.34</v>
      </c>
      <c r="L567" s="30">
        <f t="shared" si="1063"/>
        <v>5829384.9800000004</v>
      </c>
      <c r="M567" s="23">
        <v>52.951309623860567</v>
      </c>
    </row>
    <row r="568" spans="1:34" x14ac:dyDescent="0.2">
      <c r="A568" s="22" t="str">
        <f t="shared" si="1080"/>
        <v>Main Campus</v>
      </c>
      <c r="B568" s="22" t="str">
        <f t="shared" si="1081"/>
        <v>[OPSC] James C Wyant Coll Optical Sci</v>
      </c>
      <c r="E568" s="31" t="s">
        <v>98</v>
      </c>
      <c r="F568" s="32">
        <v>11503685.930000013</v>
      </c>
      <c r="G568" s="32">
        <v>9999004.3799999915</v>
      </c>
      <c r="H568" s="32">
        <v>9914208.9999999925</v>
      </c>
      <c r="I568" s="32">
        <v>11196867.980000004</v>
      </c>
      <c r="J568" s="32">
        <v>14044165.419999998</v>
      </c>
      <c r="L568" s="30">
        <f t="shared" si="1063"/>
        <v>2540479.4899999853</v>
      </c>
      <c r="M568" s="23">
        <v>22.084047717043177</v>
      </c>
    </row>
    <row r="569" spans="1:34" ht="13.5" thickBot="1" x14ac:dyDescent="0.25">
      <c r="A569" s="22" t="str">
        <f t="shared" si="1080"/>
        <v>Main Campus</v>
      </c>
      <c r="B569" s="22" t="str">
        <f t="shared" si="1081"/>
        <v>[OPSC] James C Wyant Coll Optical Sci</v>
      </c>
      <c r="E569" s="33" t="s">
        <v>99</v>
      </c>
      <c r="F569" s="34">
        <v>-494732.57000001334</v>
      </c>
      <c r="G569" s="34">
        <v>1373700.7700000051</v>
      </c>
      <c r="H569" s="34">
        <v>2011046.7600000072</v>
      </c>
      <c r="I569" s="34">
        <v>1018090.8299999982</v>
      </c>
      <c r="J569" s="34">
        <v>2794172.9200000018</v>
      </c>
      <c r="L569" s="30">
        <f t="shared" si="1063"/>
        <v>3288905.4900000151</v>
      </c>
      <c r="M569" s="23">
        <v>-664.78450974026759</v>
      </c>
    </row>
    <row r="570" spans="1:34" x14ac:dyDescent="0.2">
      <c r="A570" s="22" t="str">
        <f t="shared" si="1080"/>
        <v>Main Campus</v>
      </c>
      <c r="B570" s="22" t="str">
        <f t="shared" si="1081"/>
        <v>[OPSC] James C Wyant Coll Optical Sci</v>
      </c>
      <c r="E570" s="22" t="s">
        <v>100</v>
      </c>
      <c r="F570" s="29">
        <v>7848810.9700000146</v>
      </c>
      <c r="G570" s="29">
        <v>7354078.4000000013</v>
      </c>
      <c r="H570" s="29">
        <v>8727779.1700000018</v>
      </c>
      <c r="I570" s="29">
        <v>10738825.930000002</v>
      </c>
      <c r="J570" s="29">
        <v>11756916.76</v>
      </c>
      <c r="L570" s="30">
        <f t="shared" si="1063"/>
        <v>3908105.7899999851</v>
      </c>
      <c r="M570" s="23">
        <v>49.792329117590882</v>
      </c>
      <c r="N570" s="23">
        <f>F570/F568*100</f>
        <v>68.228661819872954</v>
      </c>
      <c r="O570" s="23">
        <f t="shared" ref="O570" si="1194">J570/J568*100</f>
        <v>83.713886930277994</v>
      </c>
    </row>
    <row r="571" spans="1:34" x14ac:dyDescent="0.2">
      <c r="A571" s="22" t="str">
        <f t="shared" si="1080"/>
        <v>Main Campus</v>
      </c>
      <c r="B571" s="22" t="str">
        <f t="shared" si="1081"/>
        <v>[OPSC] James C Wyant Coll Optical Sci</v>
      </c>
      <c r="E571" s="31" t="s">
        <v>101</v>
      </c>
      <c r="F571" s="32">
        <v>7354078.4000000013</v>
      </c>
      <c r="G571" s="32">
        <v>8727779.1700000018</v>
      </c>
      <c r="H571" s="32">
        <v>10738825.930000002</v>
      </c>
      <c r="I571" s="32">
        <v>11756916.76</v>
      </c>
      <c r="J571" s="32">
        <v>14551089.68</v>
      </c>
      <c r="L571" s="30">
        <f t="shared" si="1063"/>
        <v>7197011.2799999984</v>
      </c>
      <c r="M571" s="23">
        <v>97.864217493248333</v>
      </c>
      <c r="N571" s="23">
        <f>F571/F568*100</f>
        <v>63.928017895738854</v>
      </c>
      <c r="O571" s="23">
        <f t="shared" ref="O571" si="1195">J571/J568*100</f>
        <v>103.60950077729861</v>
      </c>
      <c r="P571" s="22">
        <v>5.8</v>
      </c>
      <c r="Q571" s="22">
        <v>2.1</v>
      </c>
      <c r="R571" s="22">
        <v>1.43</v>
      </c>
      <c r="S571" s="22">
        <v>1.8</v>
      </c>
      <c r="T571" s="22">
        <f>R571-S571</f>
        <v>-0.37000000000000011</v>
      </c>
      <c r="U571" s="38">
        <f t="shared" ref="U571" si="1196">P571*1000000/J568</f>
        <v>0.41298288837728608</v>
      </c>
      <c r="V571" s="38">
        <f t="shared" ref="V571" si="1197">Q571/J568*1000000</f>
        <v>0.14952828717108632</v>
      </c>
      <c r="W571" s="42">
        <f t="shared" ref="W571" si="1198">(J567-F567)/1000000</f>
        <v>5.8293849800000004</v>
      </c>
      <c r="X571" s="42">
        <f t="shared" ref="X571" si="1199">(J568-F568)/1000000</f>
        <v>2.5404794899999854</v>
      </c>
      <c r="Y571" s="42">
        <f t="shared" ref="Y571" si="1200">(J570-F570)/1000000</f>
        <v>3.9081057899999849</v>
      </c>
      <c r="Z571" s="42">
        <f t="shared" ref="Z571" si="1201">(J571-F571)/1000000</f>
        <v>7.1970112799999981</v>
      </c>
      <c r="AA571" s="23">
        <f t="shared" ref="AA571" si="1202">(J567/F567-1)*100</f>
        <v>52.951309623860567</v>
      </c>
      <c r="AB571" s="23">
        <f t="shared" ref="AB571" si="1203">(J568/F568-1)*100</f>
        <v>22.084047717043177</v>
      </c>
      <c r="AC571" s="23">
        <f t="shared" ref="AC571" si="1204">(J570/F570-1)*100</f>
        <v>49.792329117590882</v>
      </c>
      <c r="AD571" s="23">
        <f t="shared" ref="AD571" si="1205">(J571/F571-1)*100</f>
        <v>97.864217493248333</v>
      </c>
      <c r="AE571" s="23">
        <f t="shared" ref="AE571" si="1206">F570/F568*100</f>
        <v>68.228661819872954</v>
      </c>
      <c r="AF571" s="23">
        <f t="shared" ref="AF571" si="1207">J570/J568*100</f>
        <v>83.713886930277994</v>
      </c>
      <c r="AG571" s="23">
        <f t="shared" ref="AG571" si="1208">F571/F568*100</f>
        <v>63.928017895738854</v>
      </c>
      <c r="AH571" s="23">
        <f t="shared" ref="AH571" si="1209">J571/J568*100</f>
        <v>103.60950077729861</v>
      </c>
    </row>
    <row r="572" spans="1:34" x14ac:dyDescent="0.2">
      <c r="A572" s="22" t="str">
        <f t="shared" si="1080"/>
        <v>Main Campus</v>
      </c>
      <c r="B572" s="22" t="str">
        <f t="shared" si="1081"/>
        <v>[SBSC] College of Social &amp; Behav Sci</v>
      </c>
      <c r="D572" s="22" t="s">
        <v>10</v>
      </c>
      <c r="F572" s="29"/>
      <c r="G572" s="29"/>
      <c r="H572" s="36">
        <v>0</v>
      </c>
      <c r="I572" s="29"/>
      <c r="J572" s="29"/>
      <c r="L572" s="30">
        <f t="shared" si="1063"/>
        <v>0</v>
      </c>
      <c r="M572" s="23"/>
    </row>
    <row r="573" spans="1:34" x14ac:dyDescent="0.2">
      <c r="A573" s="22" t="str">
        <f t="shared" si="1080"/>
        <v>Main Campus</v>
      </c>
      <c r="B573" s="22" t="str">
        <f t="shared" si="1081"/>
        <v>[SBSC] College of Social &amp; Behav Sci</v>
      </c>
      <c r="E573" s="22" t="s">
        <v>0</v>
      </c>
      <c r="F573" s="29">
        <v>82479250.469999984</v>
      </c>
      <c r="G573" s="29">
        <v>84523002.930000022</v>
      </c>
      <c r="H573" s="29">
        <v>78224417.49999997</v>
      </c>
      <c r="I573" s="29">
        <v>72824213.079999998</v>
      </c>
      <c r="J573" s="29">
        <v>76901084.280000016</v>
      </c>
      <c r="L573" s="30">
        <f t="shared" si="1063"/>
        <v>-5578166.1899999678</v>
      </c>
      <c r="M573" s="23">
        <v>-6.7631145508880497</v>
      </c>
    </row>
    <row r="574" spans="1:34" x14ac:dyDescent="0.2">
      <c r="A574" s="22" t="str">
        <f t="shared" si="1080"/>
        <v>Main Campus</v>
      </c>
      <c r="B574" s="22" t="str">
        <f t="shared" si="1081"/>
        <v>[SBSC] College of Social &amp; Behav Sci</v>
      </c>
      <c r="E574" s="31" t="s">
        <v>98</v>
      </c>
      <c r="F574" s="32">
        <v>81731890.429999888</v>
      </c>
      <c r="G574" s="32">
        <v>83320291.130000129</v>
      </c>
      <c r="H574" s="32">
        <v>75033832.340000018</v>
      </c>
      <c r="I574" s="32">
        <v>75713996.189999908</v>
      </c>
      <c r="J574" s="32">
        <v>83977780.379999921</v>
      </c>
      <c r="L574" s="30">
        <f t="shared" si="1063"/>
        <v>2245889.9500000328</v>
      </c>
      <c r="M574" s="23">
        <v>2.7478747135104564</v>
      </c>
    </row>
    <row r="575" spans="1:34" ht="13.5" thickBot="1" x14ac:dyDescent="0.25">
      <c r="A575" s="22" t="str">
        <f t="shared" si="1080"/>
        <v>Main Campus</v>
      </c>
      <c r="B575" s="22" t="str">
        <f t="shared" si="1081"/>
        <v>[SBSC] College of Social &amp; Behav Sci</v>
      </c>
      <c r="E575" s="33" t="s">
        <v>99</v>
      </c>
      <c r="F575" s="34">
        <v>747360.04000009596</v>
      </c>
      <c r="G575" s="34">
        <v>1202711.7999998927</v>
      </c>
      <c r="H575" s="34">
        <v>3190585.1599999517</v>
      </c>
      <c r="I575" s="34">
        <v>-2889783.10999991</v>
      </c>
      <c r="J575" s="34">
        <v>-7076696.0999999046</v>
      </c>
      <c r="L575" s="30">
        <f t="shared" si="1063"/>
        <v>-7824056.1400000006</v>
      </c>
      <c r="M575" s="23">
        <v>-1046.8924910674909</v>
      </c>
    </row>
    <row r="576" spans="1:34" x14ac:dyDescent="0.2">
      <c r="A576" s="22" t="str">
        <f t="shared" si="1080"/>
        <v>Main Campus</v>
      </c>
      <c r="B576" s="22" t="str">
        <f t="shared" si="1081"/>
        <v>[SBSC] College of Social &amp; Behav Sci</v>
      </c>
      <c r="E576" s="22" t="s">
        <v>100</v>
      </c>
      <c r="F576" s="29">
        <v>25817902.129999921</v>
      </c>
      <c r="G576" s="29">
        <v>26565262.170000017</v>
      </c>
      <c r="H576" s="29">
        <v>27767973.970000014</v>
      </c>
      <c r="I576" s="29">
        <v>30958559.130000018</v>
      </c>
      <c r="J576" s="29">
        <v>28068776.020000011</v>
      </c>
      <c r="L576" s="30">
        <f t="shared" si="1063"/>
        <v>2250873.89000009</v>
      </c>
      <c r="M576" s="23">
        <v>8.7182679625414483</v>
      </c>
      <c r="N576" s="23">
        <f>F576/F574*100</f>
        <v>31.588529268281057</v>
      </c>
      <c r="O576" s="23">
        <f t="shared" ref="O576" si="1210">J576/J574*100</f>
        <v>33.424050853676583</v>
      </c>
    </row>
    <row r="577" spans="1:34" x14ac:dyDescent="0.2">
      <c r="A577" s="22" t="str">
        <f t="shared" si="1080"/>
        <v>Main Campus</v>
      </c>
      <c r="B577" s="22" t="str">
        <f t="shared" si="1081"/>
        <v>[SBSC] College of Social &amp; Behav Sci</v>
      </c>
      <c r="E577" s="31" t="s">
        <v>101</v>
      </c>
      <c r="F577" s="32">
        <v>26565262.170000017</v>
      </c>
      <c r="G577" s="32">
        <v>27767973.970000014</v>
      </c>
      <c r="H577" s="32">
        <v>30958559.130000018</v>
      </c>
      <c r="I577" s="32">
        <v>28068776.020000011</v>
      </c>
      <c r="J577" s="32">
        <v>20992079.589999989</v>
      </c>
      <c r="L577" s="30">
        <f t="shared" si="1063"/>
        <v>-5573182.580000028</v>
      </c>
      <c r="M577" s="23">
        <v>-20.979211664975729</v>
      </c>
      <c r="N577" s="23">
        <f>F577/F574*100</f>
        <v>32.502933714413601</v>
      </c>
      <c r="O577" s="23">
        <f t="shared" ref="O577" si="1211">J577/J574*100</f>
        <v>24.997183177515186</v>
      </c>
      <c r="P577" s="22">
        <v>62.4</v>
      </c>
      <c r="Q577" s="22">
        <v>0.09</v>
      </c>
      <c r="R577" s="22">
        <v>15.33</v>
      </c>
      <c r="S577" s="22">
        <v>0.08</v>
      </c>
      <c r="T577" s="22">
        <f>R577-S577</f>
        <v>15.25</v>
      </c>
      <c r="U577" s="38">
        <f t="shared" ref="U577" si="1212">P577*1000000/J574</f>
        <v>0.74305369488976314</v>
      </c>
      <c r="V577" s="38">
        <f t="shared" ref="V577" si="1213">Q577/J574*1000000</f>
        <v>1.0717120599371584E-3</v>
      </c>
      <c r="W577" s="42">
        <f t="shared" ref="W577" si="1214">(J573-F573)/1000000</f>
        <v>-5.5781661899999682</v>
      </c>
      <c r="X577" s="42">
        <f t="shared" ref="X577" si="1215">(J574-F574)/1000000</f>
        <v>2.2458899500000329</v>
      </c>
      <c r="Y577" s="42">
        <f t="shared" ref="Y577" si="1216">(J576-F576)/1000000</f>
        <v>2.25087389000009</v>
      </c>
      <c r="Z577" s="42">
        <f t="shared" ref="Z577" si="1217">(J577-F577)/1000000</f>
        <v>-5.5731825800000276</v>
      </c>
      <c r="AA577" s="23">
        <f t="shared" ref="AA577" si="1218">(J573/F573-1)*100</f>
        <v>-6.7631145508880497</v>
      </c>
      <c r="AB577" s="23">
        <f t="shared" ref="AB577" si="1219">(J574/F574-1)*100</f>
        <v>2.7478747135104564</v>
      </c>
      <c r="AC577" s="23">
        <f t="shared" ref="AC577" si="1220">(J576/F576-1)*100</f>
        <v>8.7182679625414483</v>
      </c>
      <c r="AD577" s="23">
        <f t="shared" ref="AD577" si="1221">(J577/F577-1)*100</f>
        <v>-20.979211664975729</v>
      </c>
      <c r="AE577" s="23">
        <f t="shared" ref="AE577" si="1222">F576/F574*100</f>
        <v>31.588529268281057</v>
      </c>
      <c r="AF577" s="23">
        <f t="shared" ref="AF577" si="1223">J576/J574*100</f>
        <v>33.424050853676583</v>
      </c>
      <c r="AG577" s="23">
        <f t="shared" ref="AG577" si="1224">F577/F574*100</f>
        <v>32.502933714413601</v>
      </c>
      <c r="AH577" s="23">
        <f t="shared" ref="AH577" si="1225">J577/J574*100</f>
        <v>24.997183177515186</v>
      </c>
    </row>
    <row r="578" spans="1:34" x14ac:dyDescent="0.2">
      <c r="A578" s="22" t="str">
        <f t="shared" si="1080"/>
        <v>Main Campus</v>
      </c>
      <c r="B578" s="22" t="str">
        <f t="shared" si="1081"/>
        <v>[SCNC] College of Science</v>
      </c>
      <c r="D578" s="22" t="s">
        <v>8</v>
      </c>
      <c r="F578" s="29"/>
      <c r="G578" s="29"/>
      <c r="H578" s="36"/>
      <c r="I578" s="29"/>
      <c r="J578" s="29"/>
      <c r="L578" s="30">
        <f t="shared" si="1063"/>
        <v>0</v>
      </c>
      <c r="M578" s="23"/>
    </row>
    <row r="579" spans="1:34" x14ac:dyDescent="0.2">
      <c r="A579" s="22" t="str">
        <f t="shared" si="1080"/>
        <v>Main Campus</v>
      </c>
      <c r="B579" s="22" t="str">
        <f t="shared" si="1081"/>
        <v>[SCNC] College of Science</v>
      </c>
      <c r="E579" s="22" t="s">
        <v>0</v>
      </c>
      <c r="F579" s="29">
        <v>140076377.71999997</v>
      </c>
      <c r="G579" s="29">
        <v>146842554.47000006</v>
      </c>
      <c r="H579" s="29">
        <v>137828961.16000009</v>
      </c>
      <c r="I579" s="29">
        <v>158545412.25999999</v>
      </c>
      <c r="J579" s="29">
        <v>159700005.42999992</v>
      </c>
      <c r="L579" s="30">
        <f t="shared" si="1063"/>
        <v>19623627.709999949</v>
      </c>
      <c r="M579" s="23">
        <v>14.009234125989334</v>
      </c>
    </row>
    <row r="580" spans="1:34" x14ac:dyDescent="0.2">
      <c r="A580" s="22" t="str">
        <f t="shared" si="1080"/>
        <v>Main Campus</v>
      </c>
      <c r="B580" s="22" t="str">
        <f t="shared" si="1081"/>
        <v>[SCNC] College of Science</v>
      </c>
      <c r="E580" s="31" t="s">
        <v>98</v>
      </c>
      <c r="F580" s="32">
        <v>145003483.58999982</v>
      </c>
      <c r="G580" s="32">
        <v>159039962.02000007</v>
      </c>
      <c r="H580" s="32">
        <v>135996247.48999971</v>
      </c>
      <c r="I580" s="32">
        <v>142687699.00000045</v>
      </c>
      <c r="J580" s="32">
        <v>168097685.63999969</v>
      </c>
      <c r="L580" s="30">
        <f t="shared" si="1063"/>
        <v>23094202.049999863</v>
      </c>
      <c r="M580" s="23">
        <v>15.926653262551383</v>
      </c>
    </row>
    <row r="581" spans="1:34" ht="13.5" thickBot="1" x14ac:dyDescent="0.25">
      <c r="A581" s="22" t="str">
        <f t="shared" si="1080"/>
        <v>Main Campus</v>
      </c>
      <c r="B581" s="22" t="str">
        <f t="shared" si="1081"/>
        <v>[SCNC] College of Science</v>
      </c>
      <c r="E581" s="33" t="s">
        <v>99</v>
      </c>
      <c r="F581" s="34">
        <v>-4927105.8699998558</v>
      </c>
      <c r="G581" s="34">
        <v>-12197407.550000012</v>
      </c>
      <c r="H581" s="34">
        <v>1832713.6700003743</v>
      </c>
      <c r="I581" s="34">
        <v>15857713.259999543</v>
      </c>
      <c r="J581" s="34">
        <v>-8397680.2099997699</v>
      </c>
      <c r="L581" s="30">
        <f t="shared" si="1063"/>
        <v>-3470574.3399999142</v>
      </c>
      <c r="M581" s="23">
        <v>70.438395917805096</v>
      </c>
    </row>
    <row r="582" spans="1:34" x14ac:dyDescent="0.2">
      <c r="A582" s="22" t="str">
        <f t="shared" si="1080"/>
        <v>Main Campus</v>
      </c>
      <c r="B582" s="22" t="str">
        <f t="shared" si="1081"/>
        <v>[SCNC] College of Science</v>
      </c>
      <c r="E582" s="22" t="s">
        <v>100</v>
      </c>
      <c r="F582" s="29">
        <v>10384171.179999849</v>
      </c>
      <c r="G582" s="29">
        <v>5457065.3099999931</v>
      </c>
      <c r="H582" s="29">
        <v>-6740342.2399999965</v>
      </c>
      <c r="I582" s="29">
        <v>-4907628.5700000022</v>
      </c>
      <c r="J582" s="29">
        <v>10950084.690000014</v>
      </c>
      <c r="L582" s="30">
        <f t="shared" si="1063"/>
        <v>565913.51000016555</v>
      </c>
      <c r="M582" s="23">
        <v>5.4497706190565154</v>
      </c>
      <c r="N582" s="23">
        <f>F582/F580*100</f>
        <v>7.1613253164050148</v>
      </c>
      <c r="O582" s="23">
        <f t="shared" ref="O582" si="1226">J582/J580*100</f>
        <v>6.5141198394907507</v>
      </c>
    </row>
    <row r="583" spans="1:34" x14ac:dyDescent="0.2">
      <c r="A583" s="22" t="str">
        <f t="shared" si="1080"/>
        <v>Main Campus</v>
      </c>
      <c r="B583" s="22" t="str">
        <f t="shared" si="1081"/>
        <v>[SCNC] College of Science</v>
      </c>
      <c r="E583" s="31" t="s">
        <v>101</v>
      </c>
      <c r="F583" s="32">
        <v>5457065.3099999931</v>
      </c>
      <c r="G583" s="32">
        <v>-6740342.2399999965</v>
      </c>
      <c r="H583" s="32">
        <v>-4907628.5700000022</v>
      </c>
      <c r="I583" s="32">
        <v>10950084.690000014</v>
      </c>
      <c r="J583" s="32">
        <v>2552404.4800000023</v>
      </c>
      <c r="L583" s="30">
        <f t="shared" si="1063"/>
        <v>-2904660.8299999908</v>
      </c>
      <c r="M583" s="23">
        <v>-53.227525510410189</v>
      </c>
      <c r="N583" s="23">
        <f>F583/F580*100</f>
        <v>3.7634029023950561</v>
      </c>
      <c r="O583" s="23">
        <f t="shared" ref="O583" si="1227">J583/J580*100</f>
        <v>1.5184054856449758</v>
      </c>
      <c r="P583" s="22">
        <v>81.400000000000006</v>
      </c>
      <c r="Q583" s="22">
        <v>23</v>
      </c>
      <c r="R583" s="22">
        <v>19.97</v>
      </c>
      <c r="S583" s="22">
        <v>19.54</v>
      </c>
      <c r="T583" s="22">
        <f>R583-S583</f>
        <v>0.42999999999999972</v>
      </c>
      <c r="U583" s="38">
        <f t="shared" ref="U583" si="1228">P583*1000000/J580</f>
        <v>0.48424224099270086</v>
      </c>
      <c r="V583" s="38">
        <f t="shared" ref="V583" si="1229">Q583/J580*1000000</f>
        <v>0.1368252032288958</v>
      </c>
      <c r="W583" s="42">
        <f t="shared" ref="W583" si="1230">(J579-F579)/1000000</f>
        <v>19.623627709999948</v>
      </c>
      <c r="X583" s="42">
        <f t="shared" ref="X583" si="1231">(J580-F580)/1000000</f>
        <v>23.094202049999861</v>
      </c>
      <c r="Y583" s="42">
        <f t="shared" ref="Y583" si="1232">(J582-F582)/1000000</f>
        <v>0.56591351000016554</v>
      </c>
      <c r="Z583" s="42">
        <f t="shared" ref="Z583" si="1233">(J583-F583)/1000000</f>
        <v>-2.9046608299999908</v>
      </c>
      <c r="AA583" s="23">
        <f t="shared" ref="AA583" si="1234">(J579/F579-1)*100</f>
        <v>14.009234125989334</v>
      </c>
      <c r="AB583" s="23">
        <f t="shared" ref="AB583" si="1235">(J580/F580-1)*100</f>
        <v>15.926653262551383</v>
      </c>
      <c r="AC583" s="23">
        <f t="shared" ref="AC583" si="1236">(J582/F582-1)*100</f>
        <v>5.4497706190565154</v>
      </c>
      <c r="AD583" s="23">
        <f t="shared" ref="AD583" si="1237">(J583/F583-1)*100</f>
        <v>-53.227525510410189</v>
      </c>
      <c r="AE583" s="23">
        <f t="shared" ref="AE583" si="1238">F582/F580*100</f>
        <v>7.1613253164050148</v>
      </c>
      <c r="AF583" s="23">
        <f t="shared" ref="AF583" si="1239">J582/J580*100</f>
        <v>6.5141198394907507</v>
      </c>
      <c r="AG583" s="23">
        <f t="shared" ref="AG583" si="1240">F583/F580*100</f>
        <v>3.7634029023950561</v>
      </c>
      <c r="AH583" s="23">
        <f t="shared" ref="AH583" si="1241">J583/J580*100</f>
        <v>1.5184054856449758</v>
      </c>
    </row>
    <row r="584" spans="1:34" x14ac:dyDescent="0.2">
      <c r="A584" s="22" t="str">
        <f t="shared" si="1080"/>
        <v>Main Campus</v>
      </c>
      <c r="B584" s="22" t="str">
        <f t="shared" si="1081"/>
        <v>[UAZS] College of Applied Sci &amp; Tech</v>
      </c>
      <c r="D584" s="22" t="s">
        <v>33</v>
      </c>
      <c r="F584" s="29"/>
      <c r="G584" s="29"/>
      <c r="H584" s="36"/>
      <c r="I584" s="29"/>
      <c r="J584" s="29"/>
      <c r="L584" s="30">
        <f t="shared" si="1063"/>
        <v>0</v>
      </c>
      <c r="M584" s="23"/>
    </row>
    <row r="585" spans="1:34" x14ac:dyDescent="0.2">
      <c r="A585" s="22" t="str">
        <f t="shared" si="1080"/>
        <v>Main Campus</v>
      </c>
      <c r="B585" s="22" t="str">
        <f t="shared" si="1081"/>
        <v>[UAZS] College of Applied Sci &amp; Tech</v>
      </c>
      <c r="E585" s="22" t="s">
        <v>0</v>
      </c>
      <c r="F585" s="29">
        <v>11190981.250000002</v>
      </c>
      <c r="G585" s="29">
        <v>11040129.919999998</v>
      </c>
      <c r="H585" s="29">
        <v>12066936.149999997</v>
      </c>
      <c r="I585" s="29">
        <v>10664452.020000001</v>
      </c>
      <c r="J585" s="29">
        <v>11873013.869999999</v>
      </c>
      <c r="L585" s="30">
        <f t="shared" ref="L585:L616" si="1242">J585-F585</f>
        <v>682032.61999999732</v>
      </c>
      <c r="M585" s="23">
        <v>6.0944845207384857</v>
      </c>
    </row>
    <row r="586" spans="1:34" x14ac:dyDescent="0.2">
      <c r="A586" s="22" t="str">
        <f t="shared" si="1080"/>
        <v>Main Campus</v>
      </c>
      <c r="B586" s="22" t="str">
        <f t="shared" si="1081"/>
        <v>[UAZS] College of Applied Sci &amp; Tech</v>
      </c>
      <c r="E586" s="31" t="s">
        <v>98</v>
      </c>
      <c r="F586" s="32">
        <v>9995827.9699999932</v>
      </c>
      <c r="G586" s="32">
        <v>10509973.779999999</v>
      </c>
      <c r="H586" s="32">
        <v>16807312.730000004</v>
      </c>
      <c r="I586" s="32">
        <v>10899308.560000006</v>
      </c>
      <c r="J586" s="32">
        <v>13185620.930000002</v>
      </c>
      <c r="L586" s="30">
        <f t="shared" si="1242"/>
        <v>3189792.9600000083</v>
      </c>
      <c r="M586" s="23">
        <v>31.911243066341122</v>
      </c>
    </row>
    <row r="587" spans="1:34" ht="13.5" thickBot="1" x14ac:dyDescent="0.25">
      <c r="A587" s="22" t="str">
        <f t="shared" si="1080"/>
        <v>Main Campus</v>
      </c>
      <c r="B587" s="22" t="str">
        <f t="shared" si="1081"/>
        <v>[UAZS] College of Applied Sci &amp; Tech</v>
      </c>
      <c r="E587" s="33" t="s">
        <v>99</v>
      </c>
      <c r="F587" s="34">
        <v>1195153.2800000086</v>
      </c>
      <c r="G587" s="34">
        <v>530156.13999999873</v>
      </c>
      <c r="H587" s="34">
        <v>-4740376.5800000075</v>
      </c>
      <c r="I587" s="34">
        <v>-234856.54000000469</v>
      </c>
      <c r="J587" s="34">
        <v>-1312607.0600000024</v>
      </c>
      <c r="L587" s="30">
        <f t="shared" si="1242"/>
        <v>-2507760.340000011</v>
      </c>
      <c r="M587" s="23">
        <v>-209.82750764822339</v>
      </c>
    </row>
    <row r="588" spans="1:34" x14ac:dyDescent="0.2">
      <c r="A588" s="22" t="str">
        <f t="shared" ref="A588:A639" si="1243">IF(C588="",A587,C588)</f>
        <v>Main Campus</v>
      </c>
      <c r="B588" s="22" t="str">
        <f t="shared" ref="B588:B639" si="1244">IF(D588="",B587,D588)</f>
        <v>[UAZS] College of Applied Sci &amp; Tech</v>
      </c>
      <c r="E588" s="22" t="s">
        <v>100</v>
      </c>
      <c r="F588" s="29">
        <v>11155296.969999989</v>
      </c>
      <c r="G588" s="29">
        <v>12350450.249999998</v>
      </c>
      <c r="H588" s="29">
        <v>12880606.390000002</v>
      </c>
      <c r="I588" s="29">
        <v>8140229.8099999987</v>
      </c>
      <c r="J588" s="29">
        <v>7905373.2700000014</v>
      </c>
      <c r="L588" s="30">
        <f t="shared" si="1242"/>
        <v>-3249923.6999999881</v>
      </c>
      <c r="M588" s="23">
        <v>-29.1334574842788</v>
      </c>
      <c r="N588" s="23">
        <f>F588/F586*100</f>
        <v>111.5995293584469</v>
      </c>
      <c r="O588" s="23">
        <f t="shared" ref="O588" si="1245">J588/J586*100</f>
        <v>59.954501285666794</v>
      </c>
    </row>
    <row r="589" spans="1:34" x14ac:dyDescent="0.2">
      <c r="A589" s="22" t="str">
        <f t="shared" si="1243"/>
        <v>Main Campus</v>
      </c>
      <c r="B589" s="22" t="str">
        <f t="shared" si="1244"/>
        <v>[UAZS] College of Applied Sci &amp; Tech</v>
      </c>
      <c r="E589" s="31" t="s">
        <v>101</v>
      </c>
      <c r="F589" s="32">
        <v>12350450.249999998</v>
      </c>
      <c r="G589" s="32">
        <v>12880606.390000002</v>
      </c>
      <c r="H589" s="32">
        <v>8140229.8099999987</v>
      </c>
      <c r="I589" s="32">
        <v>7905373.2700000014</v>
      </c>
      <c r="J589" s="32">
        <v>6592766.21</v>
      </c>
      <c r="L589" s="30">
        <f t="shared" si="1242"/>
        <v>-5757684.0399999982</v>
      </c>
      <c r="M589" s="23">
        <v>-46.619223780930575</v>
      </c>
      <c r="N589" s="23">
        <f>F589/F586*100</f>
        <v>123.55605045491799</v>
      </c>
      <c r="O589" s="23">
        <f t="shared" ref="O589" si="1246">J589/J586*100</f>
        <v>49.999664369238005</v>
      </c>
      <c r="P589" s="22">
        <v>8.5</v>
      </c>
      <c r="Q589" s="22">
        <v>0.9</v>
      </c>
      <c r="R589" s="22">
        <v>2.08</v>
      </c>
      <c r="S589" s="22">
        <v>0.73</v>
      </c>
      <c r="T589" s="22">
        <f>R589-S589</f>
        <v>1.35</v>
      </c>
      <c r="U589" s="38">
        <f t="shared" ref="U589" si="1247">P589*1000000/J586</f>
        <v>0.64464161719231217</v>
      </c>
      <c r="V589" s="38">
        <f t="shared" ref="V589" si="1248">Q589/J586*1000000</f>
        <v>6.8256171232127169E-2</v>
      </c>
      <c r="W589" s="42">
        <f t="shared" ref="W589" si="1249">(J585-F585)/1000000</f>
        <v>0.68203261999999731</v>
      </c>
      <c r="X589" s="42">
        <f t="shared" ref="X589" si="1250">(J586-F586)/1000000</f>
        <v>3.1897929600000086</v>
      </c>
      <c r="Y589" s="42">
        <f t="shared" ref="Y589" si="1251">(J588-F588)/1000000</f>
        <v>-3.2499236999999881</v>
      </c>
      <c r="Z589" s="42">
        <f t="shared" ref="Z589" si="1252">(J589-F589)/1000000</f>
        <v>-5.7576840399999982</v>
      </c>
      <c r="AA589" s="23">
        <f t="shared" ref="AA589" si="1253">(J585/F585-1)*100</f>
        <v>6.0944845207384857</v>
      </c>
      <c r="AB589" s="23">
        <f t="shared" ref="AB589" si="1254">(J586/F586-1)*100</f>
        <v>31.911243066341122</v>
      </c>
      <c r="AC589" s="23">
        <f t="shared" ref="AC589" si="1255">(J588/F588-1)*100</f>
        <v>-29.1334574842788</v>
      </c>
      <c r="AD589" s="23">
        <f t="shared" ref="AD589" si="1256">(J589/F589-1)*100</f>
        <v>-46.619223780930575</v>
      </c>
      <c r="AE589" s="23">
        <f t="shared" ref="AE589" si="1257">F588/F586*100</f>
        <v>111.5995293584469</v>
      </c>
      <c r="AF589" s="23">
        <f t="shared" ref="AF589" si="1258">J588/J586*100</f>
        <v>59.954501285666794</v>
      </c>
      <c r="AG589" s="23">
        <f t="shared" ref="AG589" si="1259">F589/F586*100</f>
        <v>123.55605045491799</v>
      </c>
      <c r="AH589" s="23">
        <f t="shared" ref="AH589" si="1260">J589/J586*100</f>
        <v>49.999664369238005</v>
      </c>
    </row>
    <row r="590" spans="1:34" x14ac:dyDescent="0.2">
      <c r="A590" s="22" t="str">
        <f t="shared" si="1243"/>
        <v>Main Campus</v>
      </c>
      <c r="B590" s="22" t="str">
        <f t="shared" si="1244"/>
        <v>[VTMD] College of Veterinary Medicine</v>
      </c>
      <c r="D590" s="22" t="s">
        <v>7</v>
      </c>
      <c r="F590" s="29"/>
      <c r="G590" s="29"/>
      <c r="H590" s="36"/>
      <c r="I590" s="29"/>
      <c r="J590" s="29"/>
      <c r="L590" s="30">
        <f t="shared" si="1242"/>
        <v>0</v>
      </c>
      <c r="M590" s="23"/>
    </row>
    <row r="591" spans="1:34" x14ac:dyDescent="0.2">
      <c r="A591" s="22" t="str">
        <f t="shared" si="1243"/>
        <v>Main Campus</v>
      </c>
      <c r="B591" s="22" t="str">
        <f t="shared" si="1244"/>
        <v>[VTMD] College of Veterinary Medicine</v>
      </c>
      <c r="E591" s="22" t="s">
        <v>0</v>
      </c>
      <c r="F591" s="29">
        <v>1268529.74</v>
      </c>
      <c r="G591" s="29">
        <v>3934038.55</v>
      </c>
      <c r="H591" s="29">
        <v>21220747.579999998</v>
      </c>
      <c r="I591" s="29">
        <v>22875782.27</v>
      </c>
      <c r="J591" s="29">
        <v>27820864.09</v>
      </c>
      <c r="L591" s="30">
        <f t="shared" si="1242"/>
        <v>26552334.350000001</v>
      </c>
      <c r="M591" s="23">
        <v>2093.158206129247</v>
      </c>
    </row>
    <row r="592" spans="1:34" x14ac:dyDescent="0.2">
      <c r="A592" s="22" t="str">
        <f t="shared" si="1243"/>
        <v>Main Campus</v>
      </c>
      <c r="B592" s="22" t="str">
        <f t="shared" si="1244"/>
        <v>[VTMD] College of Veterinary Medicine</v>
      </c>
      <c r="E592" s="31" t="s">
        <v>98</v>
      </c>
      <c r="F592" s="32">
        <v>1223639.9200000004</v>
      </c>
      <c r="G592" s="32">
        <v>4912554.7300000014</v>
      </c>
      <c r="H592" s="32">
        <v>17133614.820000004</v>
      </c>
      <c r="I592" s="32">
        <v>18852067.080000002</v>
      </c>
      <c r="J592" s="32">
        <v>23246379.68</v>
      </c>
      <c r="L592" s="30">
        <f t="shared" si="1242"/>
        <v>22022739.759999998</v>
      </c>
      <c r="M592" s="23">
        <v>1799.7729070493215</v>
      </c>
    </row>
    <row r="593" spans="1:34" ht="13.5" thickBot="1" x14ac:dyDescent="0.25">
      <c r="A593" s="22" t="str">
        <f t="shared" si="1243"/>
        <v>Main Campus</v>
      </c>
      <c r="B593" s="22" t="str">
        <f t="shared" si="1244"/>
        <v>[VTMD] College of Veterinary Medicine</v>
      </c>
      <c r="E593" s="33" t="s">
        <v>99</v>
      </c>
      <c r="F593" s="34">
        <v>44889.8199999996</v>
      </c>
      <c r="G593" s="34">
        <v>-978516.18000000156</v>
      </c>
      <c r="H593" s="34">
        <v>4087132.7599999942</v>
      </c>
      <c r="I593" s="34">
        <v>4023715.1899999976</v>
      </c>
      <c r="J593" s="34">
        <v>4574484.41</v>
      </c>
      <c r="L593" s="30">
        <f t="shared" si="1242"/>
        <v>4529594.5900000008</v>
      </c>
      <c r="M593" s="23">
        <v>10090.471714967984</v>
      </c>
    </row>
    <row r="594" spans="1:34" x14ac:dyDescent="0.2">
      <c r="A594" s="22" t="str">
        <f t="shared" si="1243"/>
        <v>Main Campus</v>
      </c>
      <c r="B594" s="22" t="str">
        <f t="shared" si="1244"/>
        <v>[VTMD] College of Veterinary Medicine</v>
      </c>
      <c r="E594" s="22" t="s">
        <v>100</v>
      </c>
      <c r="F594" s="29">
        <v>149290.21000000031</v>
      </c>
      <c r="G594" s="29">
        <v>194180.02999999991</v>
      </c>
      <c r="H594" s="29">
        <v>-784336.15</v>
      </c>
      <c r="I594" s="29">
        <v>3302796.6100000003</v>
      </c>
      <c r="J594" s="29">
        <v>7326511.7999999998</v>
      </c>
      <c r="L594" s="30">
        <f t="shared" si="1242"/>
        <v>7177221.5899999999</v>
      </c>
      <c r="M594" s="23">
        <v>4807.5634631366547</v>
      </c>
      <c r="N594" s="23">
        <f>F594/F592*100</f>
        <v>12.200501761988956</v>
      </c>
      <c r="O594" s="23">
        <f>J594/J592*100</f>
        <v>31.516786273190561</v>
      </c>
    </row>
    <row r="595" spans="1:34" x14ac:dyDescent="0.2">
      <c r="A595" s="22" t="str">
        <f t="shared" si="1243"/>
        <v>Main Campus</v>
      </c>
      <c r="B595" s="22" t="str">
        <f t="shared" si="1244"/>
        <v>[VTMD] College of Veterinary Medicine</v>
      </c>
      <c r="E595" s="31" t="s">
        <v>101</v>
      </c>
      <c r="F595" s="32">
        <v>194180.02999999991</v>
      </c>
      <c r="G595" s="32">
        <v>-784336.15</v>
      </c>
      <c r="H595" s="32">
        <v>3302796.6100000003</v>
      </c>
      <c r="I595" s="32">
        <v>7326511.7999999998</v>
      </c>
      <c r="J595" s="32">
        <v>11900996.210000005</v>
      </c>
      <c r="L595" s="30">
        <f t="shared" si="1242"/>
        <v>11706816.180000005</v>
      </c>
      <c r="M595" s="23">
        <v>6028.846622384398</v>
      </c>
      <c r="N595" s="23">
        <f>F595/F592*100</f>
        <v>15.869049940770145</v>
      </c>
      <c r="O595" s="23">
        <f>J595/J592*100</f>
        <v>51.195052192316268</v>
      </c>
      <c r="P595" s="22">
        <v>0.02</v>
      </c>
      <c r="Q595" s="22">
        <v>5.7</v>
      </c>
      <c r="R595" s="22">
        <v>0</v>
      </c>
      <c r="S595" s="22">
        <v>4.82</v>
      </c>
      <c r="T595" s="22">
        <f>R595-S595</f>
        <v>-4.82</v>
      </c>
      <c r="U595" s="38">
        <f t="shared" ref="U595" si="1261">P595*1000000/J592</f>
        <v>8.6034902102227046E-4</v>
      </c>
      <c r="V595" s="38">
        <f t="shared" ref="V595" si="1262">Q595/J592*1000000</f>
        <v>0.24519947099134706</v>
      </c>
      <c r="W595" s="42">
        <f>(J591-F591)/1000000</f>
        <v>26.552334350000002</v>
      </c>
      <c r="X595" s="42">
        <f>(J592-F592)/1000000</f>
        <v>22.022739759999997</v>
      </c>
      <c r="Y595" s="42">
        <f>(J594-F594)/1000000</f>
        <v>7.1772215900000003</v>
      </c>
      <c r="Z595" s="42">
        <f>(J595-F595)/1000000</f>
        <v>11.706816180000006</v>
      </c>
      <c r="AA595" s="23">
        <f>(J591/F591-1)*100</f>
        <v>2093.158206129247</v>
      </c>
      <c r="AB595" s="23">
        <f>(J592/F592-1)*100</f>
        <v>1799.7729070493215</v>
      </c>
      <c r="AC595" s="23">
        <f>(J594/F594-1)*100</f>
        <v>4807.5634631366547</v>
      </c>
      <c r="AD595" s="23">
        <f>(J595/F595-1)*100</f>
        <v>6028.846622384398</v>
      </c>
      <c r="AE595" s="23">
        <f>F594/F592*100</f>
        <v>12.200501761988956</v>
      </c>
      <c r="AF595" s="23">
        <f>J594/J592*100</f>
        <v>31.516786273190561</v>
      </c>
      <c r="AG595" s="23">
        <f>F595/F592*100</f>
        <v>15.869049940770145</v>
      </c>
      <c r="AH595" s="23">
        <f>J595/J592*100</f>
        <v>51.195052192316268</v>
      </c>
    </row>
    <row r="596" spans="1:34" ht="12.75" customHeight="1" x14ac:dyDescent="0.2">
      <c r="A596" s="22" t="str">
        <f t="shared" si="1243"/>
        <v>Main Campus</v>
      </c>
      <c r="B596" s="22" t="str">
        <f t="shared" si="1244"/>
        <v>[VTMD] College of Veterinary Medicine</v>
      </c>
      <c r="F596" s="36"/>
      <c r="G596" s="36"/>
      <c r="H596" s="36"/>
      <c r="I596" s="36"/>
      <c r="J596" s="36"/>
      <c r="L596" s="30">
        <f t="shared" si="1242"/>
        <v>0</v>
      </c>
      <c r="M596" s="23"/>
    </row>
    <row r="597" spans="1:34" x14ac:dyDescent="0.2">
      <c r="A597" s="22" t="str">
        <f t="shared" si="1243"/>
        <v>Main Campus Colleges Total</v>
      </c>
      <c r="B597" s="22" t="str">
        <f t="shared" si="1244"/>
        <v>[VTMD] College of Veterinary Medicine</v>
      </c>
      <c r="C597" s="27" t="s">
        <v>114</v>
      </c>
      <c r="F597" s="36"/>
      <c r="G597" s="36"/>
      <c r="H597" s="36"/>
      <c r="I597" s="36"/>
      <c r="J597" s="36"/>
      <c r="L597" s="30">
        <f t="shared" si="1242"/>
        <v>0</v>
      </c>
      <c r="M597" s="23"/>
    </row>
    <row r="598" spans="1:34" x14ac:dyDescent="0.2">
      <c r="A598" s="22" t="str">
        <f t="shared" si="1243"/>
        <v>Main Campus Colleges Total</v>
      </c>
      <c r="B598" s="22" t="str">
        <f t="shared" si="1244"/>
        <v>[VTMD] College of Veterinary Medicine</v>
      </c>
      <c r="E598" s="22" t="s">
        <v>0</v>
      </c>
      <c r="F598" s="29">
        <v>574845114.83999991</v>
      </c>
      <c r="G598" s="29">
        <v>573930946.08000004</v>
      </c>
      <c r="H598" s="29">
        <v>563016818.15999997</v>
      </c>
      <c r="I598" s="29">
        <v>581520280.44000006</v>
      </c>
      <c r="J598" s="29">
        <v>634770489.96999979</v>
      </c>
      <c r="K598" s="22" t="s">
        <v>164</v>
      </c>
      <c r="L598" s="30">
        <f t="shared" si="1242"/>
        <v>59925375.129999876</v>
      </c>
      <c r="M598" s="23">
        <v>10.42461240132122</v>
      </c>
    </row>
    <row r="599" spans="1:34" x14ac:dyDescent="0.2">
      <c r="A599" s="22" t="str">
        <f t="shared" si="1243"/>
        <v>Main Campus Colleges Total</v>
      </c>
      <c r="B599" s="22" t="str">
        <f t="shared" si="1244"/>
        <v>[VTMD] College of Veterinary Medicine</v>
      </c>
      <c r="E599" s="31" t="s">
        <v>98</v>
      </c>
      <c r="F599" s="32">
        <v>573929443.13999975</v>
      </c>
      <c r="G599" s="32">
        <v>587023604.91000021</v>
      </c>
      <c r="H599" s="32">
        <v>543778122.86999989</v>
      </c>
      <c r="I599" s="32">
        <v>577912798.55000019</v>
      </c>
      <c r="J599" s="32">
        <v>678186292.55999994</v>
      </c>
      <c r="L599" s="30">
        <f t="shared" si="1242"/>
        <v>104256849.4200002</v>
      </c>
      <c r="M599" s="23">
        <v>18.165447106112076</v>
      </c>
    </row>
    <row r="600" spans="1:34" ht="13.5" thickBot="1" x14ac:dyDescent="0.25">
      <c r="A600" s="22" t="str">
        <f t="shared" si="1243"/>
        <v>Main Campus Colleges Total</v>
      </c>
      <c r="B600" s="22" t="str">
        <f t="shared" si="1244"/>
        <v>[VTMD] College of Veterinary Medicine</v>
      </c>
      <c r="E600" s="33" t="s">
        <v>99</v>
      </c>
      <c r="F600" s="34">
        <v>915671.70000016689</v>
      </c>
      <c r="G600" s="34">
        <v>-13092658.830000162</v>
      </c>
      <c r="H600" s="34">
        <v>19238695.290000081</v>
      </c>
      <c r="I600" s="34">
        <v>3607481.8899998665</v>
      </c>
      <c r="J600" s="34">
        <v>-43415802.590000153</v>
      </c>
      <c r="L600" s="30">
        <f t="shared" si="1242"/>
        <v>-44331474.290000319</v>
      </c>
      <c r="M600" s="23">
        <v>-4841.4157923622888</v>
      </c>
    </row>
    <row r="601" spans="1:34" x14ac:dyDescent="0.2">
      <c r="A601" s="22" t="str">
        <f t="shared" si="1243"/>
        <v>Main Campus Colleges Total</v>
      </c>
      <c r="B601" s="22" t="str">
        <f t="shared" si="1244"/>
        <v>[VTMD] College of Veterinary Medicine</v>
      </c>
      <c r="E601" s="22" t="s">
        <v>100</v>
      </c>
      <c r="F601" s="37">
        <v>137342362.94999987</v>
      </c>
      <c r="G601" s="29">
        <v>138258034.65000004</v>
      </c>
      <c r="H601" s="29">
        <v>125165375.81999987</v>
      </c>
      <c r="I601" s="29">
        <v>144404071.10999995</v>
      </c>
      <c r="J601" s="29">
        <v>148011552.99999982</v>
      </c>
      <c r="L601" s="30">
        <f t="shared" si="1242"/>
        <v>10669190.049999952</v>
      </c>
      <c r="M601" s="23">
        <v>7.7683169422999576</v>
      </c>
      <c r="N601" s="23">
        <f>F601/F599*100</f>
        <v>23.930182462602406</v>
      </c>
      <c r="O601" s="23">
        <f>J601/J599*100</f>
        <v>21.82461583546457</v>
      </c>
      <c r="U601" s="38">
        <f t="shared" ref="U601:U602" si="1263">P601*1000000/J598</f>
        <v>0</v>
      </c>
      <c r="V601" s="38">
        <f t="shared" ref="V601:V602" si="1264">Q601/J598*1000000</f>
        <v>0</v>
      </c>
    </row>
    <row r="602" spans="1:34" x14ac:dyDescent="0.2">
      <c r="A602" s="22" t="str">
        <f t="shared" si="1243"/>
        <v>Main Campus Colleges Total</v>
      </c>
      <c r="B602" s="22" t="str">
        <f t="shared" si="1244"/>
        <v>[VTMD] College of Veterinary Medicine</v>
      </c>
      <c r="E602" s="31" t="s">
        <v>101</v>
      </c>
      <c r="F602" s="32">
        <v>138258034.65000004</v>
      </c>
      <c r="G602" s="32">
        <v>125165375.81999987</v>
      </c>
      <c r="H602" s="32">
        <v>144404071.10999995</v>
      </c>
      <c r="I602" s="32">
        <v>148011552.99999982</v>
      </c>
      <c r="J602" s="32">
        <v>104595750.40999967</v>
      </c>
      <c r="L602" s="30">
        <f t="shared" si="1242"/>
        <v>-33662284.240000367</v>
      </c>
      <c r="M602" s="23">
        <v>-24.347434364459453</v>
      </c>
      <c r="N602" s="23">
        <f>F602/F599*100</f>
        <v>24.089726760415473</v>
      </c>
      <c r="O602" s="23">
        <f>J602/J599*100</f>
        <v>15.422864124129426</v>
      </c>
      <c r="P602" s="22">
        <f>P595+P589+P583+P577+P571+P565+P559+P553+P547+P541+P535+P529+P523+P517+P511+P505</f>
        <v>341.02</v>
      </c>
      <c r="Q602" s="22">
        <f t="shared" ref="Q602:S602" si="1265">Q595+Q589+Q583+Q577+Q571+Q565+Q559+Q553+Q547+Q541+Q535+Q529+Q523+Q517+Q511+Q505</f>
        <v>68.489999999999995</v>
      </c>
      <c r="R602" s="22">
        <f t="shared" si="1265"/>
        <v>83.710000000000008</v>
      </c>
      <c r="S602" s="22">
        <f t="shared" si="1265"/>
        <v>58.140000000000008</v>
      </c>
      <c r="T602" s="22">
        <f>R602-S602</f>
        <v>25.57</v>
      </c>
      <c r="U602" s="38">
        <f t="shared" si="1263"/>
        <v>0.50284118647212195</v>
      </c>
      <c r="V602" s="38">
        <f t="shared" si="1264"/>
        <v>0.10098995032982122</v>
      </c>
      <c r="W602" s="42">
        <f>(J598-F598)/1000000</f>
        <v>59.925375129999878</v>
      </c>
      <c r="X602" s="42">
        <f>(J599-F599)/1000000</f>
        <v>104.25684942000019</v>
      </c>
      <c r="Y602" s="42">
        <f>(J601-F601)/1000000</f>
        <v>10.669190049999953</v>
      </c>
      <c r="Z602" s="42">
        <f>(J602-F602)/1000000</f>
        <v>-33.662284240000368</v>
      </c>
      <c r="AA602" s="23">
        <f>(J598/F598-1)*100</f>
        <v>10.42461240132122</v>
      </c>
      <c r="AB602" s="23">
        <f>(J599/F599-1)*100</f>
        <v>18.165447106112076</v>
      </c>
      <c r="AC602" s="23">
        <f>(J601/F601-1)*100</f>
        <v>7.7683169422999576</v>
      </c>
      <c r="AD602" s="23">
        <f>(J602/F602-1)*100</f>
        <v>-24.347434364459453</v>
      </c>
      <c r="AE602" s="23">
        <f>F601/F599*100</f>
        <v>23.930182462602406</v>
      </c>
      <c r="AF602" s="23">
        <f>J601/J599*100</f>
        <v>21.82461583546457</v>
      </c>
      <c r="AG602" s="23">
        <f>F602/F599*100</f>
        <v>24.089726760415473</v>
      </c>
      <c r="AH602" s="23">
        <f>J602/J599*100</f>
        <v>15.422864124129426</v>
      </c>
    </row>
    <row r="603" spans="1:34" x14ac:dyDescent="0.2">
      <c r="A603" s="22" t="str">
        <f t="shared" si="1243"/>
        <v>Main Campus Colleges Total</v>
      </c>
      <c r="B603" s="22" t="str">
        <f t="shared" si="1244"/>
        <v>[VTMD] College of Veterinary Medicine</v>
      </c>
      <c r="F603" s="36"/>
      <c r="G603" s="36"/>
      <c r="H603" s="36"/>
      <c r="I603" s="36"/>
      <c r="J603" s="36"/>
      <c r="L603" s="30">
        <f t="shared" si="1242"/>
        <v>0</v>
      </c>
      <c r="M603" s="23"/>
    </row>
    <row r="604" spans="1:34" x14ac:dyDescent="0.2">
      <c r="A604" s="22" t="str">
        <f t="shared" si="1243"/>
        <v>Main Campus Colleges Total</v>
      </c>
      <c r="B604" s="22" t="str">
        <f t="shared" si="1244"/>
        <v>[VTMD] College of Veterinary Medicine</v>
      </c>
      <c r="F604" s="36"/>
      <c r="G604" s="36"/>
      <c r="H604" s="36"/>
      <c r="I604" s="36"/>
      <c r="J604" s="36"/>
      <c r="L604" s="30">
        <f t="shared" si="1242"/>
        <v>0</v>
      </c>
      <c r="M604" s="23"/>
    </row>
    <row r="605" spans="1:34" x14ac:dyDescent="0.2">
      <c r="A605" s="22" t="str">
        <f t="shared" si="1243"/>
        <v>Main Campus Colleges Total</v>
      </c>
      <c r="B605" s="22" t="str">
        <f t="shared" si="1244"/>
        <v>[VTMD] College of Veterinary Medicine</v>
      </c>
      <c r="E605" s="22" t="s">
        <v>0</v>
      </c>
      <c r="F605" s="29">
        <v>1225394637.3899999</v>
      </c>
      <c r="G605" s="29">
        <v>1201935237.5599999</v>
      </c>
      <c r="H605" s="29">
        <v>1114899818.0799999</v>
      </c>
      <c r="I605" s="29">
        <v>1236792687.5300002</v>
      </c>
      <c r="J605" s="29">
        <v>1281927503.72</v>
      </c>
      <c r="K605" s="22" t="s">
        <v>161</v>
      </c>
      <c r="L605" s="30">
        <f t="shared" si="1242"/>
        <v>56532866.330000162</v>
      </c>
      <c r="M605" s="23">
        <v>4.6134416297439529</v>
      </c>
    </row>
    <row r="606" spans="1:34" x14ac:dyDescent="0.2">
      <c r="A606" s="22" t="str">
        <f t="shared" si="1243"/>
        <v>Main Campus Colleges Total</v>
      </c>
      <c r="B606" s="22" t="str">
        <f t="shared" si="1244"/>
        <v>[VTMD] College of Veterinary Medicine</v>
      </c>
      <c r="E606" s="31" t="s">
        <v>98</v>
      </c>
      <c r="F606" s="32">
        <v>1210940698.6999998</v>
      </c>
      <c r="G606" s="32">
        <v>1196734120.8399994</v>
      </c>
      <c r="H606" s="32">
        <v>1073100947.0900009</v>
      </c>
      <c r="I606" s="32">
        <v>1195529079.3200002</v>
      </c>
      <c r="J606" s="32">
        <v>1325893067.0000005</v>
      </c>
      <c r="L606" s="30">
        <f t="shared" si="1242"/>
        <v>114952368.30000067</v>
      </c>
      <c r="M606" s="23">
        <v>9.4928156616923776</v>
      </c>
    </row>
    <row r="607" spans="1:34" ht="13.5" thickBot="1" x14ac:dyDescent="0.25">
      <c r="A607" s="22" t="str">
        <f t="shared" si="1243"/>
        <v>Main Campus Colleges Total</v>
      </c>
      <c r="B607" s="22" t="str">
        <f t="shared" si="1244"/>
        <v>[VTMD] College of Veterinary Medicine</v>
      </c>
      <c r="E607" s="33" t="s">
        <v>99</v>
      </c>
      <c r="F607" s="34">
        <v>14453938.690000057</v>
      </c>
      <c r="G607" s="34">
        <v>5201116.7200005054</v>
      </c>
      <c r="H607" s="34">
        <v>41798870.989999056</v>
      </c>
      <c r="I607" s="34">
        <v>41263608.210000038</v>
      </c>
      <c r="J607" s="34">
        <v>-43965563.280000448</v>
      </c>
      <c r="L607" s="30">
        <f t="shared" si="1242"/>
        <v>-58419501.970000505</v>
      </c>
      <c r="M607" s="23">
        <v>-404.17704283205501</v>
      </c>
    </row>
    <row r="608" spans="1:34" x14ac:dyDescent="0.2">
      <c r="A608" s="22" t="str">
        <f t="shared" si="1243"/>
        <v>Main Campus Colleges Total</v>
      </c>
      <c r="B608" s="22" t="str">
        <f t="shared" si="1244"/>
        <v>[VTMD] College of Veterinary Medicine</v>
      </c>
      <c r="E608" s="22" t="s">
        <v>100</v>
      </c>
      <c r="F608" s="37">
        <v>290453449.0799998</v>
      </c>
      <c r="G608" s="29">
        <v>304907387.76999986</v>
      </c>
      <c r="H608" s="29">
        <v>310108504.49000037</v>
      </c>
      <c r="I608" s="29">
        <v>351907375.47999942</v>
      </c>
      <c r="J608" s="29">
        <v>393170983.68999946</v>
      </c>
      <c r="K608" s="22" t="s">
        <v>162</v>
      </c>
      <c r="L608" s="30">
        <f t="shared" si="1242"/>
        <v>102717534.60999966</v>
      </c>
      <c r="M608" s="23">
        <v>35.364542901918881</v>
      </c>
      <c r="N608" s="39">
        <f>F608/F606*100</f>
        <v>23.985769855767078</v>
      </c>
      <c r="O608" s="39">
        <f>J608/J606*100</f>
        <v>29.653295086578751</v>
      </c>
    </row>
    <row r="609" spans="1:34" x14ac:dyDescent="0.2">
      <c r="A609" s="22" t="str">
        <f t="shared" si="1243"/>
        <v>Main Campus Colleges Total</v>
      </c>
      <c r="B609" s="22" t="str">
        <f t="shared" si="1244"/>
        <v>[VTMD] College of Veterinary Medicine</v>
      </c>
      <c r="E609" s="31" t="s">
        <v>101</v>
      </c>
      <c r="F609" s="32">
        <v>304907387.76999986</v>
      </c>
      <c r="G609" s="32">
        <v>310108504.49000037</v>
      </c>
      <c r="H609" s="32">
        <v>351907375.47999942</v>
      </c>
      <c r="I609" s="32">
        <v>393170983.68999946</v>
      </c>
      <c r="J609" s="32">
        <v>349205420.40999901</v>
      </c>
      <c r="K609" s="22" t="s">
        <v>163</v>
      </c>
      <c r="L609" s="30">
        <f t="shared" si="1242"/>
        <v>44298032.639999151</v>
      </c>
      <c r="M609" s="23">
        <v>14.528356614768011</v>
      </c>
      <c r="N609" s="39">
        <f>F609/F606*100</f>
        <v>25.179382284973318</v>
      </c>
      <c r="O609" s="39">
        <f>J609/J606*100</f>
        <v>26.337374340460208</v>
      </c>
      <c r="P609" s="22">
        <f>P602+P497</f>
        <v>407.30899999999997</v>
      </c>
      <c r="Q609" s="22">
        <f t="shared" ref="Q609:S609" si="1266">Q602+Q497</f>
        <v>117.88999999999999</v>
      </c>
      <c r="R609" s="22">
        <f t="shared" si="1266"/>
        <v>99.990000000000009</v>
      </c>
      <c r="S609" s="22">
        <f t="shared" si="1266"/>
        <v>100</v>
      </c>
      <c r="T609" s="22">
        <f>R609-S609</f>
        <v>-9.9999999999909051E-3</v>
      </c>
      <c r="U609" s="38">
        <f t="shared" ref="U609" si="1267">P609*1000000/J606</f>
        <v>0.30719596484623579</v>
      </c>
      <c r="V609" s="38">
        <f t="shared" ref="V609" si="1268">Q609/J606*1000000</f>
        <v>8.8913655960763796E-2</v>
      </c>
      <c r="W609" s="42">
        <f>(J605-F605)/1000000</f>
        <v>56.532866330000161</v>
      </c>
      <c r="X609" s="42">
        <f>(J606-F606)/1000000</f>
        <v>114.95236830000067</v>
      </c>
      <c r="Y609" s="42">
        <f>(J608-F608)/1000000</f>
        <v>102.71753460999966</v>
      </c>
      <c r="Z609" s="42">
        <f>(J609-F609)/1000000</f>
        <v>44.29803263999915</v>
      </c>
      <c r="AA609" s="23">
        <f>(J605/F605-1)*100</f>
        <v>4.6134416297439529</v>
      </c>
      <c r="AB609" s="23">
        <f>(J606/F606-1)*100</f>
        <v>9.4928156616923776</v>
      </c>
      <c r="AC609" s="23">
        <f>(J608/F608-1)*100</f>
        <v>35.364542901918881</v>
      </c>
      <c r="AD609" s="23">
        <f>(J609/F609-1)*100</f>
        <v>14.528356614768011</v>
      </c>
      <c r="AE609" s="23">
        <f>F608/F606*100</f>
        <v>23.985769855767078</v>
      </c>
      <c r="AF609" s="23">
        <f>J608/J606*100</f>
        <v>29.653295086578751</v>
      </c>
      <c r="AG609" s="23">
        <f>F609/F606*100</f>
        <v>25.179382284973318</v>
      </c>
      <c r="AH609" s="23">
        <f>J609/J606*100</f>
        <v>26.337374340460208</v>
      </c>
    </row>
    <row r="610" spans="1:34" x14ac:dyDescent="0.2">
      <c r="A610" s="22" t="str">
        <f t="shared" si="1243"/>
        <v>Main Campus Colleges Total</v>
      </c>
      <c r="B610" s="22" t="str">
        <f t="shared" si="1244"/>
        <v>[VTMD] College of Veterinary Medicine</v>
      </c>
      <c r="L610" s="30">
        <f t="shared" si="1242"/>
        <v>0</v>
      </c>
      <c r="M610" s="23"/>
      <c r="N610" s="39"/>
      <c r="O610" s="39"/>
    </row>
    <row r="611" spans="1:34" x14ac:dyDescent="0.2">
      <c r="A611" s="22" t="str">
        <f t="shared" si="1243"/>
        <v>Main Campus Colleges Total</v>
      </c>
      <c r="B611" s="22" t="str">
        <f t="shared" si="1244"/>
        <v>[VTMD] College of Veterinary Medicine</v>
      </c>
      <c r="L611" s="30">
        <f t="shared" si="1242"/>
        <v>0</v>
      </c>
      <c r="M611" s="23"/>
      <c r="N611" s="39"/>
      <c r="O611" s="39"/>
    </row>
    <row r="612" spans="1:34" x14ac:dyDescent="0.2">
      <c r="A612" s="22" t="str">
        <f t="shared" si="1243"/>
        <v>Main Campus Colleges Total</v>
      </c>
      <c r="B612" s="22" t="str">
        <f t="shared" si="1244"/>
        <v>[VTMD] College of Veterinary Medicine</v>
      </c>
      <c r="E612" s="22" t="s">
        <v>0</v>
      </c>
      <c r="F612" s="29">
        <v>2840443777.1499996</v>
      </c>
      <c r="G612" s="29">
        <v>2972011511.6899996</v>
      </c>
      <c r="H612" s="29">
        <v>2741929420.3600006</v>
      </c>
      <c r="I612" s="29">
        <v>3113028819.5500002</v>
      </c>
      <c r="J612" s="29">
        <v>3322678075.52</v>
      </c>
      <c r="K612" s="22" t="s">
        <v>159</v>
      </c>
      <c r="L612" s="30">
        <f t="shared" si="1242"/>
        <v>482234298.37000036</v>
      </c>
      <c r="M612" s="23">
        <f>(J612/F612-1)*100</f>
        <v>16.977428043087595</v>
      </c>
      <c r="N612" s="39"/>
      <c r="O612" s="39"/>
    </row>
    <row r="613" spans="1:34" x14ac:dyDescent="0.2">
      <c r="A613" s="22" t="str">
        <f t="shared" si="1243"/>
        <v>Main Campus Colleges Total</v>
      </c>
      <c r="B613" s="22" t="str">
        <f t="shared" si="1244"/>
        <v>[VTMD] College of Veterinary Medicine</v>
      </c>
      <c r="E613" s="31" t="s">
        <v>98</v>
      </c>
      <c r="F613" s="32">
        <v>2892402970.5999994</v>
      </c>
      <c r="G613" s="32">
        <v>3042320860.6199994</v>
      </c>
      <c r="H613" s="32">
        <v>2576500079.3300004</v>
      </c>
      <c r="I613" s="32">
        <v>3088671000.71</v>
      </c>
      <c r="J613" s="32">
        <v>3447552182.5500011</v>
      </c>
      <c r="L613" s="30">
        <f t="shared" si="1242"/>
        <v>555149211.95000172</v>
      </c>
      <c r="M613" s="23">
        <f t="shared" ref="M613:M616" si="1269">(J613/F613-1)*100</f>
        <v>19.193356444203967</v>
      </c>
      <c r="N613" s="39"/>
      <c r="O613" s="39"/>
    </row>
    <row r="614" spans="1:34" ht="13.5" thickBot="1" x14ac:dyDescent="0.25">
      <c r="A614" s="22" t="str">
        <f t="shared" si="1243"/>
        <v>Main Campus Colleges Total</v>
      </c>
      <c r="B614" s="22" t="str">
        <f t="shared" si="1244"/>
        <v>[VTMD] College of Veterinary Medicine</v>
      </c>
      <c r="E614" s="33" t="s">
        <v>99</v>
      </c>
      <c r="F614" s="34">
        <v>-51959193.449999809</v>
      </c>
      <c r="G614" s="34">
        <v>-70309348.929999828</v>
      </c>
      <c r="H614" s="34">
        <v>165429341.03000021</v>
      </c>
      <c r="I614" s="34">
        <v>24357818.840000153</v>
      </c>
      <c r="J614" s="34">
        <v>-124874107.03000116</v>
      </c>
      <c r="L614" s="30">
        <f t="shared" si="1242"/>
        <v>-72914913.580001354</v>
      </c>
      <c r="M614" s="23">
        <f t="shared" si="1269"/>
        <v>140.33111127902163</v>
      </c>
      <c r="N614" s="39"/>
      <c r="O614" s="39"/>
    </row>
    <row r="615" spans="1:34" x14ac:dyDescent="0.2">
      <c r="A615" s="22" t="str">
        <f t="shared" si="1243"/>
        <v>Main Campus Colleges Total</v>
      </c>
      <c r="B615" s="22" t="str">
        <f t="shared" si="1244"/>
        <v>[VTMD] College of Veterinary Medicine</v>
      </c>
      <c r="E615" s="22" t="s">
        <v>100</v>
      </c>
      <c r="F615" s="37">
        <v>652347114.17999983</v>
      </c>
      <c r="G615" s="29">
        <v>600387920.73000002</v>
      </c>
      <c r="H615" s="29">
        <v>530078571.80000019</v>
      </c>
      <c r="I615" s="29">
        <v>695507912.8300004</v>
      </c>
      <c r="J615" s="29">
        <v>719865731.67000055</v>
      </c>
      <c r="K615" s="22" t="s">
        <v>160</v>
      </c>
      <c r="L615" s="30">
        <f t="shared" si="1242"/>
        <v>67518617.490000725</v>
      </c>
      <c r="M615" s="23">
        <f t="shared" si="1269"/>
        <v>10.350105951625398</v>
      </c>
      <c r="N615" s="39">
        <f>F615/F613*100</f>
        <v>22.553811512808572</v>
      </c>
      <c r="O615" s="39">
        <f>J615/J613*100</f>
        <v>20.880488345140808</v>
      </c>
    </row>
    <row r="616" spans="1:34" x14ac:dyDescent="0.2">
      <c r="A616" s="22" t="str">
        <f t="shared" si="1243"/>
        <v>Main Campus Colleges Total</v>
      </c>
      <c r="B616" s="22" t="str">
        <f t="shared" si="1244"/>
        <v>[VTMD] College of Veterinary Medicine</v>
      </c>
      <c r="E616" s="31" t="s">
        <v>101</v>
      </c>
      <c r="F616" s="32">
        <v>600387920.73000002</v>
      </c>
      <c r="G616" s="32">
        <v>530078571.80000019</v>
      </c>
      <c r="H616" s="32">
        <v>695507912.8300004</v>
      </c>
      <c r="I616" s="32">
        <v>719865731.67000055</v>
      </c>
      <c r="J616" s="32">
        <v>594991624.63999939</v>
      </c>
      <c r="L616" s="30">
        <f t="shared" si="1242"/>
        <v>-5396296.0900006294</v>
      </c>
      <c r="M616" s="23">
        <f t="shared" si="1269"/>
        <v>-0.89880157539468097</v>
      </c>
      <c r="N616" s="39">
        <f>F616/F613*100</f>
        <v>20.757409214161321</v>
      </c>
      <c r="O616" s="39">
        <f>J616/J613*100</f>
        <v>17.25837907984646</v>
      </c>
      <c r="P616" s="22">
        <v>411</v>
      </c>
      <c r="Q616" s="22">
        <v>557</v>
      </c>
      <c r="T616" s="22">
        <f>R616-S616</f>
        <v>0</v>
      </c>
      <c r="W616" s="42">
        <f>(J612-F612)/1000000</f>
        <v>482.23429837000037</v>
      </c>
      <c r="X616" s="42">
        <f>(J613-F613)/1000000</f>
        <v>555.1492119500017</v>
      </c>
      <c r="Y616" s="42">
        <f>(J615-F615)/1000000</f>
        <v>67.518617490000722</v>
      </c>
      <c r="Z616" s="42">
        <f>(J616-F616)/1000000</f>
        <v>-5.3962960900006296</v>
      </c>
      <c r="AA616" s="23">
        <f>(J612/F612-1)*100</f>
        <v>16.977428043087595</v>
      </c>
      <c r="AB616" s="23">
        <f>(J613/F613-1)*100</f>
        <v>19.193356444203967</v>
      </c>
      <c r="AC616" s="23">
        <f>(J615/F615-1)*100</f>
        <v>10.350105951625398</v>
      </c>
      <c r="AD616" s="23">
        <f>(J616/F616-1)*100</f>
        <v>-0.89880157539468097</v>
      </c>
      <c r="AE616" s="23">
        <f>F615/F613*100</f>
        <v>22.553811512808572</v>
      </c>
      <c r="AF616" s="23">
        <f>J615/J613*100</f>
        <v>20.880488345140808</v>
      </c>
      <c r="AG616" s="23">
        <f>F616/F613*100</f>
        <v>20.757409214161321</v>
      </c>
      <c r="AH616" s="23">
        <f>J616/J613*100</f>
        <v>17.25837907984646</v>
      </c>
    </row>
    <row r="617" spans="1:34" x14ac:dyDescent="0.2">
      <c r="A617" s="22" t="str">
        <f t="shared" si="1243"/>
        <v>Main Campus Colleges Total</v>
      </c>
      <c r="B617" s="22" t="str">
        <f t="shared" si="1244"/>
        <v>[VTMD] College of Veterinary Medicine</v>
      </c>
      <c r="K617" s="22" t="s">
        <v>165</v>
      </c>
      <c r="N617" s="39"/>
      <c r="O617" s="39"/>
      <c r="Q617" s="22" t="s">
        <v>174</v>
      </c>
    </row>
    <row r="618" spans="1:34" x14ac:dyDescent="0.2">
      <c r="A618" s="22" t="str">
        <f t="shared" si="1243"/>
        <v>Main Campus Colleges Total</v>
      </c>
      <c r="B618" s="22" t="str">
        <f t="shared" si="1244"/>
        <v>[VTMD] College of Veterinary Medicine</v>
      </c>
      <c r="K618" s="22" t="s">
        <v>166</v>
      </c>
      <c r="N618" s="39"/>
      <c r="O618" s="39"/>
    </row>
    <row r="619" spans="1:34" x14ac:dyDescent="0.2">
      <c r="A619" s="22" t="str">
        <f t="shared" si="1243"/>
        <v>Main Campus Colleges Total</v>
      </c>
      <c r="B619" s="22" t="str">
        <f t="shared" si="1244"/>
        <v>[VTMD] College of Veterinary Medicine</v>
      </c>
      <c r="N619" s="39"/>
      <c r="O619" s="39"/>
    </row>
    <row r="620" spans="1:34" x14ac:dyDescent="0.2">
      <c r="A620" s="22" t="str">
        <f t="shared" si="1243"/>
        <v>Main Campus Colleges Total</v>
      </c>
      <c r="B620" s="22" t="str">
        <f t="shared" si="1244"/>
        <v>[VTMD] College of Veterinary Medicine</v>
      </c>
      <c r="N620" s="39"/>
      <c r="O620" s="39"/>
    </row>
    <row r="621" spans="1:34" x14ac:dyDescent="0.2">
      <c r="A621" s="22" t="str">
        <f t="shared" si="1243"/>
        <v xml:space="preserve">University minus Colleges </v>
      </c>
      <c r="B621" s="22" t="str">
        <f t="shared" si="1244"/>
        <v>[VTMD] College of Veterinary Medicine</v>
      </c>
      <c r="C621" s="22" t="s">
        <v>175</v>
      </c>
      <c r="E621" s="22" t="s">
        <v>0</v>
      </c>
      <c r="F621" s="29">
        <f>F612-F605</f>
        <v>1615049139.7599998</v>
      </c>
      <c r="G621" s="29">
        <f t="shared" ref="G621:J621" si="1270">G612-G605</f>
        <v>1770076274.1299996</v>
      </c>
      <c r="H621" s="29">
        <f t="shared" si="1270"/>
        <v>1627029602.2800007</v>
      </c>
      <c r="I621" s="29">
        <f t="shared" si="1270"/>
        <v>1876236132.02</v>
      </c>
      <c r="J621" s="29">
        <f t="shared" si="1270"/>
        <v>2040750571.8</v>
      </c>
      <c r="K621" s="22" t="s">
        <v>170</v>
      </c>
      <c r="L621" s="30">
        <f t="shared" ref="L621:L625" si="1271">J621-F621</f>
        <v>425701432.0400002</v>
      </c>
      <c r="M621" s="23">
        <f>(J621/F621-1)*100</f>
        <v>26.358419787973798</v>
      </c>
      <c r="N621" s="39"/>
      <c r="O621" s="39"/>
    </row>
    <row r="622" spans="1:34" x14ac:dyDescent="0.2">
      <c r="A622" s="22" t="str">
        <f t="shared" si="1243"/>
        <v xml:space="preserve">University minus Colleges </v>
      </c>
      <c r="B622" s="22" t="str">
        <f t="shared" si="1244"/>
        <v>[VTMD] College of Veterinary Medicine</v>
      </c>
      <c r="E622" s="31" t="s">
        <v>98</v>
      </c>
      <c r="F622" s="29">
        <f t="shared" ref="F622:J622" si="1272">F613-F606</f>
        <v>1681462271.8999996</v>
      </c>
      <c r="G622" s="29">
        <f t="shared" si="1272"/>
        <v>1845586739.78</v>
      </c>
      <c r="H622" s="29">
        <f t="shared" si="1272"/>
        <v>1503399132.2399995</v>
      </c>
      <c r="I622" s="29">
        <f t="shared" si="1272"/>
        <v>1893141921.3899999</v>
      </c>
      <c r="J622" s="29">
        <f t="shared" si="1272"/>
        <v>2121659115.5500007</v>
      </c>
      <c r="K622" s="22" t="s">
        <v>171</v>
      </c>
      <c r="L622" s="30">
        <f t="shared" si="1271"/>
        <v>440196843.65000105</v>
      </c>
      <c r="M622" s="23">
        <f t="shared" ref="M622:M625" si="1273">(J622/F622-1)*100</f>
        <v>26.17940652052766</v>
      </c>
      <c r="N622" s="39"/>
      <c r="O622" s="39"/>
    </row>
    <row r="623" spans="1:34" ht="13.5" thickBot="1" x14ac:dyDescent="0.25">
      <c r="A623" s="22" t="str">
        <f t="shared" si="1243"/>
        <v xml:space="preserve">University minus Colleges </v>
      </c>
      <c r="B623" s="22" t="str">
        <f t="shared" si="1244"/>
        <v>[VTMD] College of Veterinary Medicine</v>
      </c>
      <c r="E623" s="33" t="s">
        <v>99</v>
      </c>
      <c r="F623" s="29">
        <f t="shared" ref="F623:J623" si="1274">F614-F607</f>
        <v>-66413132.139999866</v>
      </c>
      <c r="G623" s="29">
        <f t="shared" si="1274"/>
        <v>-75510465.650000334</v>
      </c>
      <c r="H623" s="29">
        <f t="shared" si="1274"/>
        <v>123630470.04000115</v>
      </c>
      <c r="I623" s="29">
        <f t="shared" si="1274"/>
        <v>-16905789.369999886</v>
      </c>
      <c r="J623" s="29">
        <f t="shared" si="1274"/>
        <v>-80908543.750000715</v>
      </c>
      <c r="L623" s="30">
        <f t="shared" si="1271"/>
        <v>-14495411.610000849</v>
      </c>
      <c r="M623" s="23">
        <f t="shared" si="1273"/>
        <v>21.826122549745584</v>
      </c>
      <c r="N623" s="39"/>
      <c r="O623" s="39"/>
    </row>
    <row r="624" spans="1:34" x14ac:dyDescent="0.2">
      <c r="A624" s="22" t="str">
        <f t="shared" si="1243"/>
        <v xml:space="preserve">University minus Colleges </v>
      </c>
      <c r="B624" s="22" t="str">
        <f t="shared" si="1244"/>
        <v>[VTMD] College of Veterinary Medicine</v>
      </c>
      <c r="E624" s="22" t="s">
        <v>100</v>
      </c>
      <c r="F624" s="29">
        <f t="shared" ref="F624:J624" si="1275">F615-F608</f>
        <v>361893665.10000002</v>
      </c>
      <c r="G624" s="29">
        <f t="shared" si="1275"/>
        <v>295480532.96000016</v>
      </c>
      <c r="H624" s="29">
        <f t="shared" si="1275"/>
        <v>219970067.30999982</v>
      </c>
      <c r="I624" s="29">
        <f t="shared" si="1275"/>
        <v>343600537.35000098</v>
      </c>
      <c r="J624" s="29">
        <f t="shared" si="1275"/>
        <v>326694747.98000109</v>
      </c>
      <c r="K624" s="22" t="s">
        <v>172</v>
      </c>
      <c r="L624" s="30">
        <f t="shared" si="1271"/>
        <v>-35198917.119998932</v>
      </c>
      <c r="M624" s="23">
        <f t="shared" si="1273"/>
        <v>-9.7263148030714</v>
      </c>
      <c r="N624" s="39">
        <f>F624/F622*100</f>
        <v>21.522556357513245</v>
      </c>
      <c r="O624" s="39">
        <f>J624/J622*100</f>
        <v>15.398079059241878</v>
      </c>
      <c r="R624" s="22" t="s">
        <v>178</v>
      </c>
      <c r="S624" s="22" t="s">
        <v>179</v>
      </c>
      <c r="U624" s="38"/>
      <c r="V624" s="38"/>
    </row>
    <row r="625" spans="1:34" x14ac:dyDescent="0.2">
      <c r="A625" s="22" t="str">
        <f t="shared" si="1243"/>
        <v xml:space="preserve">University minus Colleges </v>
      </c>
      <c r="B625" s="22" t="str">
        <f t="shared" si="1244"/>
        <v>[VTMD] College of Veterinary Medicine</v>
      </c>
      <c r="E625" s="31" t="s">
        <v>101</v>
      </c>
      <c r="F625" s="29">
        <f t="shared" ref="F625:J625" si="1276">F616-F609</f>
        <v>295480532.96000016</v>
      </c>
      <c r="G625" s="29">
        <f t="shared" si="1276"/>
        <v>219970067.30999982</v>
      </c>
      <c r="H625" s="29">
        <f t="shared" si="1276"/>
        <v>343600537.35000098</v>
      </c>
      <c r="I625" s="29">
        <f t="shared" si="1276"/>
        <v>326694747.98000109</v>
      </c>
      <c r="J625" s="29">
        <f t="shared" si="1276"/>
        <v>245786204.23000038</v>
      </c>
      <c r="K625" s="22" t="s">
        <v>173</v>
      </c>
      <c r="L625" s="30">
        <f t="shared" si="1271"/>
        <v>-49694328.729999781</v>
      </c>
      <c r="M625" s="23">
        <f t="shared" si="1273"/>
        <v>-16.818139669704401</v>
      </c>
      <c r="N625" s="39">
        <f>F625/F622*100</f>
        <v>17.572831570351944</v>
      </c>
      <c r="O625" s="39">
        <f>J625/J622*100</f>
        <v>11.584622733623487</v>
      </c>
      <c r="P625" s="22">
        <f>P616-P632-P639</f>
        <v>3.6910000000000309</v>
      </c>
      <c r="Q625" s="22">
        <f>Q616-Q632-Q639</f>
        <v>439.11</v>
      </c>
      <c r="R625" s="40">
        <f>P625/P616*100</f>
        <v>0.89805352798054283</v>
      </c>
      <c r="S625" s="40">
        <f>Q625/Q616*100</f>
        <v>78.834829443447035</v>
      </c>
      <c r="T625" s="22">
        <f>R625-S625</f>
        <v>-77.936775915466498</v>
      </c>
      <c r="U625" s="41">
        <f>P625/J622*1000000</f>
        <v>1.739676262293063E-3</v>
      </c>
      <c r="V625" s="38">
        <f>Q625/J622*1000000</f>
        <v>0.20696538703210526</v>
      </c>
      <c r="W625" s="42">
        <f>(J621-F621)/1000000</f>
        <v>425.70143204000021</v>
      </c>
      <c r="X625" s="42">
        <f>(J622-F622)/1000000</f>
        <v>440.19684365000103</v>
      </c>
      <c r="Y625" s="42">
        <f>(J624-F624)/1000000</f>
        <v>-35.198917119998931</v>
      </c>
      <c r="Z625" s="42">
        <f>(J625-F625)/1000000</f>
        <v>-49.694328729999782</v>
      </c>
      <c r="AA625" s="23">
        <f>(J621/F621-1)*100</f>
        <v>26.358419787973798</v>
      </c>
      <c r="AB625" s="23">
        <f>(J622/F622-1)*100</f>
        <v>26.17940652052766</v>
      </c>
      <c r="AC625" s="23">
        <f>(J624/F624-1)*100</f>
        <v>-9.7263148030714</v>
      </c>
      <c r="AD625" s="23">
        <f>(J625/F625-1)*100</f>
        <v>-16.818139669704401</v>
      </c>
      <c r="AE625" s="23">
        <f>F624/F622*100</f>
        <v>21.522556357513245</v>
      </c>
      <c r="AF625" s="23">
        <f>J624/J622*100</f>
        <v>15.398079059241878</v>
      </c>
      <c r="AG625" s="23">
        <f>F625/F622*100</f>
        <v>17.572831570351944</v>
      </c>
      <c r="AH625" s="23">
        <f>J625/J622*100</f>
        <v>11.584622733623487</v>
      </c>
    </row>
    <row r="626" spans="1:34" x14ac:dyDescent="0.2">
      <c r="A626" s="22" t="str">
        <f t="shared" si="1243"/>
        <v xml:space="preserve">University minus Colleges </v>
      </c>
      <c r="B626" s="22" t="str">
        <f t="shared" si="1244"/>
        <v>[VTMD] College of Veterinary Medicine</v>
      </c>
    </row>
    <row r="627" spans="1:34" x14ac:dyDescent="0.2">
      <c r="A627" s="22" t="str">
        <f t="shared" si="1243"/>
        <v>Health Sciences Colleges Total</v>
      </c>
      <c r="B627" s="22" t="str">
        <f t="shared" si="1244"/>
        <v>[VTMD] College of Veterinary Medicine</v>
      </c>
      <c r="C627" s="22" t="s">
        <v>113</v>
      </c>
      <c r="L627" s="22">
        <v>0</v>
      </c>
    </row>
    <row r="628" spans="1:34" x14ac:dyDescent="0.2">
      <c r="A628" s="22" t="str">
        <f t="shared" si="1243"/>
        <v>Health Sciences Colleges Total</v>
      </c>
      <c r="B628" s="22" t="str">
        <f t="shared" si="1244"/>
        <v>[VTMD] College of Veterinary Medicine</v>
      </c>
      <c r="E628" s="22" t="s">
        <v>0</v>
      </c>
      <c r="F628" s="22">
        <v>650549522.55000007</v>
      </c>
      <c r="G628" s="22">
        <v>628004291.4799999</v>
      </c>
      <c r="H628" s="22">
        <v>551882999.92000008</v>
      </c>
      <c r="I628" s="22">
        <v>655272407.09000003</v>
      </c>
      <c r="J628" s="22">
        <v>647157013.75000024</v>
      </c>
      <c r="K628" s="22" t="s">
        <v>150</v>
      </c>
      <c r="L628" s="30">
        <f t="shared" ref="L628:L632" si="1277">J628-F628</f>
        <v>-3392508.7999998331</v>
      </c>
      <c r="M628" s="23">
        <f>(J628/F628-1)*100</f>
        <v>-0.521483558500202</v>
      </c>
      <c r="N628" s="39"/>
      <c r="O628" s="39"/>
    </row>
    <row r="629" spans="1:34" x14ac:dyDescent="0.2">
      <c r="A629" s="22" t="str">
        <f t="shared" si="1243"/>
        <v>Health Sciences Colleges Total</v>
      </c>
      <c r="B629" s="22" t="str">
        <f t="shared" si="1244"/>
        <v>[VTMD] College of Veterinary Medicine</v>
      </c>
      <c r="E629" s="22" t="s">
        <v>98</v>
      </c>
      <c r="F629" s="22">
        <v>637011255.56000006</v>
      </c>
      <c r="G629" s="22">
        <v>609710515.92999923</v>
      </c>
      <c r="H629" s="22">
        <v>529322824.22000092</v>
      </c>
      <c r="I629" s="22">
        <v>617616280.76999986</v>
      </c>
      <c r="J629" s="22">
        <v>647706774.44000053</v>
      </c>
      <c r="L629" s="30">
        <f t="shared" si="1277"/>
        <v>10695518.880000472</v>
      </c>
      <c r="M629" s="23">
        <f t="shared" ref="M629:M632" si="1278">(J629/F629-1)*100</f>
        <v>1.6790156824777025</v>
      </c>
      <c r="N629" s="39"/>
      <c r="O629" s="39"/>
    </row>
    <row r="630" spans="1:34" x14ac:dyDescent="0.2">
      <c r="A630" s="22" t="str">
        <f t="shared" si="1243"/>
        <v>Health Sciences Colleges Total</v>
      </c>
      <c r="B630" s="22" t="str">
        <f t="shared" si="1244"/>
        <v>[VTMD] College of Veterinary Medicine</v>
      </c>
      <c r="E630" s="22" t="s">
        <v>99</v>
      </c>
      <c r="F630" s="22">
        <v>13538266.99000001</v>
      </c>
      <c r="G630" s="22">
        <v>18293775.550000668</v>
      </c>
      <c r="H630" s="22">
        <v>22560175.699999154</v>
      </c>
      <c r="I630" s="22">
        <v>37656126.320000172</v>
      </c>
      <c r="J630" s="22">
        <v>-549760.69000029564</v>
      </c>
      <c r="L630" s="30">
        <f t="shared" si="1277"/>
        <v>-14088027.680000305</v>
      </c>
      <c r="M630" s="23">
        <f t="shared" si="1278"/>
        <v>-104.06079072311378</v>
      </c>
      <c r="N630" s="39"/>
      <c r="O630" s="39"/>
    </row>
    <row r="631" spans="1:34" x14ac:dyDescent="0.2">
      <c r="A631" s="22" t="str">
        <f t="shared" si="1243"/>
        <v>Health Sciences Colleges Total</v>
      </c>
      <c r="B631" s="22" t="str">
        <f t="shared" si="1244"/>
        <v>[VTMD] College of Veterinary Medicine</v>
      </c>
      <c r="E631" s="22" t="s">
        <v>100</v>
      </c>
      <c r="F631" s="22">
        <v>153111086.12999991</v>
      </c>
      <c r="G631" s="22">
        <v>166649353.11999992</v>
      </c>
      <c r="H631" s="22">
        <v>184943128.67000058</v>
      </c>
      <c r="I631" s="22">
        <v>207503304.36999974</v>
      </c>
      <c r="J631" s="22">
        <v>245159430.68999991</v>
      </c>
      <c r="K631" s="22" t="s">
        <v>151</v>
      </c>
      <c r="L631" s="30">
        <f t="shared" si="1277"/>
        <v>92048344.560000002</v>
      </c>
      <c r="M631" s="23">
        <f t="shared" si="1278"/>
        <v>60.118667358838927</v>
      </c>
      <c r="N631" s="39">
        <f>F631/F629*100</f>
        <v>24.035852552620774</v>
      </c>
      <c r="O631" s="39">
        <f>J631/J629*100</f>
        <v>37.85037309544304</v>
      </c>
      <c r="R631" s="22" t="s">
        <v>178</v>
      </c>
      <c r="S631" s="22" t="s">
        <v>179</v>
      </c>
      <c r="U631" s="38"/>
      <c r="V631" s="38"/>
    </row>
    <row r="632" spans="1:34" x14ac:dyDescent="0.2">
      <c r="A632" s="22" t="str">
        <f t="shared" si="1243"/>
        <v>Health Sciences Colleges Total</v>
      </c>
      <c r="B632" s="22" t="str">
        <f t="shared" si="1244"/>
        <v>[VTMD] College of Veterinary Medicine</v>
      </c>
      <c r="E632" s="22" t="s">
        <v>101</v>
      </c>
      <c r="F632" s="22">
        <v>166649353.11999992</v>
      </c>
      <c r="G632" s="22">
        <v>184943128.67000058</v>
      </c>
      <c r="H632" s="22">
        <v>207503304.36999974</v>
      </c>
      <c r="I632" s="22">
        <v>245159430.68999991</v>
      </c>
      <c r="J632" s="22">
        <v>244609669.99999961</v>
      </c>
      <c r="K632" s="22" t="s">
        <v>152</v>
      </c>
      <c r="L632" s="30">
        <f t="shared" si="1277"/>
        <v>77960316.879999697</v>
      </c>
      <c r="M632" s="23">
        <f t="shared" si="1278"/>
        <v>46.781049803333154</v>
      </c>
      <c r="N632" s="39">
        <f>F632/F629*100</f>
        <v>26.161131638639191</v>
      </c>
      <c r="O632" s="39">
        <f>J632/J629*100</f>
        <v>37.765495074756039</v>
      </c>
      <c r="P632" s="22">
        <v>66.289000000000001</v>
      </c>
      <c r="Q632" s="22">
        <v>49.4</v>
      </c>
      <c r="R632" s="40">
        <f>P632/P616*100</f>
        <v>16.128710462287106</v>
      </c>
      <c r="S632" s="40">
        <f>Q632/Q616*100</f>
        <v>8.8689407540394978</v>
      </c>
      <c r="T632" s="22">
        <f>R632-S632</f>
        <v>7.2597697082476085</v>
      </c>
      <c r="U632" s="38">
        <v>0.10234415111268934</v>
      </c>
      <c r="V632" s="38">
        <v>7.6269080314484344E-2</v>
      </c>
      <c r="W632" s="42">
        <f>(J628-F628)/1000000</f>
        <v>-3.3925087999998329</v>
      </c>
      <c r="X632" s="42">
        <f>(J629-F629)/1000000</f>
        <v>10.695518880000472</v>
      </c>
      <c r="Y632" s="42">
        <f>(J631-F631)/1000000</f>
        <v>92.048344560000004</v>
      </c>
      <c r="Z632" s="42">
        <f>(J632-F632)/1000000</f>
        <v>77.960316879999695</v>
      </c>
      <c r="AA632" s="23">
        <f>(J628/F628-1)*100</f>
        <v>-0.521483558500202</v>
      </c>
      <c r="AB632" s="23">
        <f>(J629/F629-1)*100</f>
        <v>1.6790156824777025</v>
      </c>
      <c r="AC632" s="23">
        <f>(J631/F631-1)*100</f>
        <v>60.118667358838927</v>
      </c>
      <c r="AD632" s="23">
        <f>(J632/F632-1)*100</f>
        <v>46.781049803333154</v>
      </c>
      <c r="AE632" s="23">
        <f>F631/F629*100</f>
        <v>24.035852552620774</v>
      </c>
      <c r="AF632" s="23">
        <f>J631/J629*100</f>
        <v>37.85037309544304</v>
      </c>
      <c r="AG632" s="23">
        <f>F632/F629*100</f>
        <v>26.161131638639191</v>
      </c>
      <c r="AH632" s="23">
        <f>J632/J629*100</f>
        <v>37.765495074756039</v>
      </c>
    </row>
    <row r="633" spans="1:34" x14ac:dyDescent="0.2">
      <c r="A633" s="22" t="str">
        <f t="shared" si="1243"/>
        <v>Health Sciences Colleges Total</v>
      </c>
      <c r="B633" s="22" t="str">
        <f t="shared" si="1244"/>
        <v>[VTMD] College of Veterinary Medicine</v>
      </c>
      <c r="K633" s="22" t="s">
        <v>153</v>
      </c>
      <c r="L633" s="22">
        <v>0</v>
      </c>
      <c r="R633" s="40" t="s">
        <v>176</v>
      </c>
      <c r="S633" s="40"/>
      <c r="T633" s="40"/>
    </row>
    <row r="634" spans="1:34" x14ac:dyDescent="0.2">
      <c r="A634" s="22" t="str">
        <f t="shared" si="1243"/>
        <v>Main Campus Colleges Total</v>
      </c>
      <c r="B634" s="22" t="str">
        <f t="shared" si="1244"/>
        <v>[VTMD] College of Veterinary Medicine</v>
      </c>
      <c r="C634" s="27" t="s">
        <v>114</v>
      </c>
      <c r="F634" s="36"/>
      <c r="G634" s="36"/>
      <c r="H634" s="36"/>
      <c r="I634" s="36"/>
      <c r="J634" s="36"/>
      <c r="L634" s="30">
        <f t="shared" ref="L634:L640" si="1279">J634-F634</f>
        <v>0</v>
      </c>
      <c r="M634" s="23"/>
      <c r="R634" s="40">
        <v>16.28</v>
      </c>
      <c r="S634" s="40">
        <v>41.86</v>
      </c>
      <c r="T634" s="40"/>
    </row>
    <row r="635" spans="1:34" x14ac:dyDescent="0.2">
      <c r="A635" s="22" t="str">
        <f t="shared" si="1243"/>
        <v>Main Campus Colleges Total</v>
      </c>
      <c r="B635" s="22" t="str">
        <f t="shared" si="1244"/>
        <v>[VTMD] College of Veterinary Medicine</v>
      </c>
      <c r="E635" s="22" t="s">
        <v>0</v>
      </c>
      <c r="F635" s="29">
        <v>574845114.83999991</v>
      </c>
      <c r="G635" s="29">
        <v>573930946.08000004</v>
      </c>
      <c r="H635" s="29">
        <v>563016818.15999997</v>
      </c>
      <c r="I635" s="29">
        <v>581520280.44000006</v>
      </c>
      <c r="J635" s="29">
        <v>634770489.96999979</v>
      </c>
      <c r="K635" s="22" t="s">
        <v>164</v>
      </c>
      <c r="L635" s="30">
        <f t="shared" si="1279"/>
        <v>59925375.129999876</v>
      </c>
      <c r="M635" s="23">
        <f>(J635/F635-1)*100</f>
        <v>10.42461240132122</v>
      </c>
      <c r="N635" s="39"/>
      <c r="O635" s="39"/>
      <c r="R635" s="40"/>
      <c r="S635" s="40"/>
      <c r="T635" s="40"/>
    </row>
    <row r="636" spans="1:34" x14ac:dyDescent="0.2">
      <c r="A636" s="22" t="str">
        <f t="shared" si="1243"/>
        <v>Main Campus Colleges Total</v>
      </c>
      <c r="B636" s="22" t="str">
        <f t="shared" si="1244"/>
        <v>[VTMD] College of Veterinary Medicine</v>
      </c>
      <c r="E636" s="31" t="s">
        <v>98</v>
      </c>
      <c r="F636" s="32">
        <v>573929443.13999975</v>
      </c>
      <c r="G636" s="32">
        <v>587023604.91000021</v>
      </c>
      <c r="H636" s="32">
        <v>543778122.86999989</v>
      </c>
      <c r="I636" s="32">
        <v>577912798.55000019</v>
      </c>
      <c r="J636" s="32">
        <v>678186292.55999994</v>
      </c>
      <c r="L636" s="30">
        <f t="shared" si="1279"/>
        <v>104256849.4200002</v>
      </c>
      <c r="M636" s="23">
        <f t="shared" ref="M636:M639" si="1280">(J636/F636-1)*100</f>
        <v>18.165447106112076</v>
      </c>
      <c r="N636" s="39"/>
      <c r="O636" s="39"/>
      <c r="R636" s="40"/>
      <c r="S636" s="40"/>
      <c r="T636" s="40"/>
    </row>
    <row r="637" spans="1:34" ht="13.5" thickBot="1" x14ac:dyDescent="0.25">
      <c r="A637" s="22" t="str">
        <f t="shared" si="1243"/>
        <v>Main Campus Colleges Total</v>
      </c>
      <c r="B637" s="22" t="str">
        <f t="shared" si="1244"/>
        <v>[VTMD] College of Veterinary Medicine</v>
      </c>
      <c r="E637" s="33" t="s">
        <v>99</v>
      </c>
      <c r="F637" s="34">
        <v>915671.70000016689</v>
      </c>
      <c r="G637" s="34">
        <v>-13092658.830000162</v>
      </c>
      <c r="H637" s="34">
        <v>19238695.290000081</v>
      </c>
      <c r="I637" s="34">
        <v>3607481.8899998665</v>
      </c>
      <c r="J637" s="34">
        <v>-43415802.590000153</v>
      </c>
      <c r="L637" s="30">
        <f t="shared" si="1279"/>
        <v>-44331474.290000319</v>
      </c>
      <c r="M637" s="23">
        <f t="shared" si="1280"/>
        <v>-4841.4157923622888</v>
      </c>
      <c r="N637" s="39"/>
      <c r="O637" s="39"/>
      <c r="R637" s="40"/>
      <c r="S637" s="40"/>
      <c r="T637" s="40"/>
    </row>
    <row r="638" spans="1:34" x14ac:dyDescent="0.2">
      <c r="A638" s="22" t="str">
        <f t="shared" si="1243"/>
        <v>Main Campus Colleges Total</v>
      </c>
      <c r="B638" s="22" t="str">
        <f t="shared" si="1244"/>
        <v>[VTMD] College of Veterinary Medicine</v>
      </c>
      <c r="E638" s="22" t="s">
        <v>100</v>
      </c>
      <c r="F638" s="37">
        <v>137342362.94999987</v>
      </c>
      <c r="G638" s="29">
        <v>138258034.65000004</v>
      </c>
      <c r="H638" s="29">
        <v>125165375.81999987</v>
      </c>
      <c r="I638" s="29">
        <v>144404071.10999995</v>
      </c>
      <c r="J638" s="29">
        <v>148011552.99999982</v>
      </c>
      <c r="L638" s="30">
        <f t="shared" si="1279"/>
        <v>10669190.049999952</v>
      </c>
      <c r="M638" s="23">
        <f t="shared" si="1280"/>
        <v>7.7683169422999576</v>
      </c>
      <c r="N638" s="39">
        <f>F638/F636*100</f>
        <v>23.930182462602406</v>
      </c>
      <c r="O638" s="39">
        <f>J638/J636*100</f>
        <v>21.82461583546457</v>
      </c>
      <c r="R638" s="40" t="s">
        <v>178</v>
      </c>
      <c r="S638" s="40" t="s">
        <v>179</v>
      </c>
      <c r="T638" s="40"/>
      <c r="U638" s="38"/>
      <c r="V638" s="38"/>
    </row>
    <row r="639" spans="1:34" x14ac:dyDescent="0.2">
      <c r="A639" s="22" t="str">
        <f t="shared" si="1243"/>
        <v>Main Campus Colleges Total</v>
      </c>
      <c r="B639" s="22" t="str">
        <f t="shared" si="1244"/>
        <v>[VTMD] College of Veterinary Medicine</v>
      </c>
      <c r="E639" s="31" t="s">
        <v>101</v>
      </c>
      <c r="F639" s="32">
        <v>138258034.65000004</v>
      </c>
      <c r="G639" s="32">
        <v>125165375.81999987</v>
      </c>
      <c r="H639" s="32">
        <v>144404071.10999995</v>
      </c>
      <c r="I639" s="32">
        <v>148011552.99999982</v>
      </c>
      <c r="J639" s="32">
        <v>104595750.40999967</v>
      </c>
      <c r="L639" s="30">
        <f t="shared" si="1279"/>
        <v>-33662284.240000367</v>
      </c>
      <c r="M639" s="23">
        <f t="shared" si="1280"/>
        <v>-24.347434364459453</v>
      </c>
      <c r="N639" s="39">
        <f>F639/F636*100</f>
        <v>24.089726760415473</v>
      </c>
      <c r="O639" s="39">
        <f>J639/J636*100</f>
        <v>15.422864124129426</v>
      </c>
      <c r="P639" s="22">
        <v>341.02</v>
      </c>
      <c r="Q639" s="22">
        <v>68.489999999999995</v>
      </c>
      <c r="R639" s="40">
        <f>P639/P616*100</f>
        <v>82.973236009732361</v>
      </c>
      <c r="S639" s="40">
        <f>Q639/Q616*100</f>
        <v>12.296229802513464</v>
      </c>
      <c r="T639" s="22">
        <f>R639-S639</f>
        <v>70.677006207218895</v>
      </c>
      <c r="U639" s="38">
        <v>0.50284118647212195</v>
      </c>
      <c r="V639" s="38">
        <v>0.10098995032982122</v>
      </c>
      <c r="W639" s="42">
        <f>(J635-F635)/1000000</f>
        <v>59.925375129999878</v>
      </c>
      <c r="X639" s="42">
        <f>(J636-F636)/1000000</f>
        <v>104.25684942000019</v>
      </c>
      <c r="Y639" s="42">
        <f>(J638-F638)/1000000</f>
        <v>10.669190049999953</v>
      </c>
      <c r="Z639" s="42">
        <f>(J639-F639)/1000000</f>
        <v>-33.662284240000368</v>
      </c>
      <c r="AA639" s="23">
        <f>(J635/F635-1)*100</f>
        <v>10.42461240132122</v>
      </c>
      <c r="AB639" s="23">
        <f>(J636/F636-1)*100</f>
        <v>18.165447106112076</v>
      </c>
      <c r="AC639" s="23">
        <f>(J638/F638-1)*100</f>
        <v>7.7683169422999576</v>
      </c>
      <c r="AD639" s="23">
        <f>(J639/F639-1)*100</f>
        <v>-24.347434364459453</v>
      </c>
      <c r="AE639" s="23">
        <f>F638/F636*100</f>
        <v>23.930182462602406</v>
      </c>
      <c r="AF639" s="23">
        <f>J638/J636*100</f>
        <v>21.82461583546457</v>
      </c>
      <c r="AG639" s="23">
        <f>F639/F636*100</f>
        <v>24.089726760415473</v>
      </c>
      <c r="AH639" s="23">
        <f>J639/J636*100</f>
        <v>15.422864124129426</v>
      </c>
    </row>
    <row r="640" spans="1:34" x14ac:dyDescent="0.2">
      <c r="F640" s="36"/>
      <c r="G640" s="36"/>
      <c r="H640" s="36"/>
      <c r="I640" s="36"/>
      <c r="J640" s="36"/>
      <c r="L640" s="30">
        <f t="shared" si="1279"/>
        <v>0</v>
      </c>
      <c r="M640" s="23"/>
      <c r="R640" s="40" t="s">
        <v>177</v>
      </c>
      <c r="S640" s="40"/>
      <c r="T640" s="40"/>
    </row>
    <row r="641" spans="18:20" x14ac:dyDescent="0.2">
      <c r="R641" s="40">
        <v>83.710000000000008</v>
      </c>
      <c r="S641" s="40">
        <v>58.140000000000008</v>
      </c>
      <c r="T641" s="40"/>
    </row>
  </sheetData>
  <mergeCells count="1">
    <mergeCell ref="B1:K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aibsba</vt:lpstr>
      <vt:lpstr>oneline</vt:lpstr>
      <vt:lpstr>Sheet1</vt:lpstr>
      <vt:lpstr>Summary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Garth J - (perryg)</dc:creator>
  <cp:lastModifiedBy>Price Fishback</cp:lastModifiedBy>
  <dcterms:created xsi:type="dcterms:W3CDTF">2023-11-21T00:55:19Z</dcterms:created>
  <dcterms:modified xsi:type="dcterms:W3CDTF">2023-12-13T17:58:14Z</dcterms:modified>
</cp:coreProperties>
</file>