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hared\Projects\Cooperative Extension\Survey Protocol\"/>
    </mc:Choice>
  </mc:AlternateContent>
  <bookViews>
    <workbookView xWindow="0" yWindow="0" windowWidth="25230" windowHeight="12150"/>
  </bookViews>
  <sheets>
    <sheet name="POP AND HOUSEHOLDS BY PLACE" sheetId="1" r:id="rId1"/>
    <sheet name="Apache" sheetId="5" r:id="rId2"/>
    <sheet name="Cochise" sheetId="6" r:id="rId3"/>
    <sheet name="Coconino" sheetId="7" r:id="rId4"/>
    <sheet name="Gila" sheetId="8" r:id="rId5"/>
    <sheet name="Graham" sheetId="9" r:id="rId6"/>
    <sheet name="Greenlee" sheetId="10" r:id="rId7"/>
    <sheet name="La Paz" sheetId="11" r:id="rId8"/>
    <sheet name="Maricopa" sheetId="12" r:id="rId9"/>
    <sheet name="Mohave" sheetId="13" r:id="rId10"/>
    <sheet name="Navajo" sheetId="14" r:id="rId11"/>
    <sheet name="Pima" sheetId="15" r:id="rId12"/>
    <sheet name="Pinal" sheetId="16" r:id="rId13"/>
    <sheet name="Santa Cruz" sheetId="17" r:id="rId14"/>
    <sheet name="Yavapai" sheetId="18" r:id="rId15"/>
    <sheet name="Yuma" sheetId="19" r:id="rId16"/>
    <sheet name="COUNTY POP" sheetId="3" r:id="rId17"/>
    <sheet name="COUNTY POP TRIBAL" sheetId="4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4" l="1"/>
  <c r="G73" i="4"/>
  <c r="G74" i="4"/>
  <c r="D72" i="4"/>
  <c r="D73" i="4"/>
  <c r="D74" i="4"/>
  <c r="G66" i="4"/>
  <c r="G67" i="4"/>
  <c r="G68" i="4"/>
  <c r="G69" i="4"/>
  <c r="D66" i="4"/>
  <c r="D67" i="4"/>
  <c r="D68" i="4"/>
  <c r="D69" i="4"/>
  <c r="G58" i="4"/>
  <c r="G59" i="4"/>
  <c r="G60" i="4"/>
  <c r="G61" i="4"/>
  <c r="G62" i="4"/>
  <c r="D58" i="4"/>
  <c r="D59" i="4"/>
  <c r="D60" i="4"/>
  <c r="D61" i="4"/>
  <c r="D62" i="4"/>
  <c r="G53" i="4"/>
  <c r="G54" i="4"/>
  <c r="G55" i="4"/>
  <c r="D53" i="4"/>
  <c r="D54" i="4"/>
  <c r="D55" i="4"/>
  <c r="G47" i="4"/>
  <c r="G48" i="4"/>
  <c r="G49" i="4"/>
  <c r="G50" i="4"/>
  <c r="D47" i="4"/>
  <c r="D48" i="4"/>
  <c r="D49" i="4"/>
  <c r="D50" i="4"/>
  <c r="G41" i="4"/>
  <c r="G42" i="4"/>
  <c r="G43" i="4"/>
  <c r="G44" i="4"/>
  <c r="D41" i="4"/>
  <c r="D42" i="4"/>
  <c r="D43" i="4"/>
  <c r="D44" i="4"/>
  <c r="G34" i="4"/>
  <c r="G35" i="4"/>
  <c r="G36" i="4"/>
  <c r="G37" i="4"/>
  <c r="G38" i="4"/>
  <c r="D34" i="4"/>
  <c r="D35" i="4"/>
  <c r="D36" i="4"/>
  <c r="D37" i="4"/>
  <c r="D38" i="4"/>
  <c r="G30" i="4"/>
  <c r="G31" i="4"/>
  <c r="D30" i="4"/>
  <c r="D31" i="4"/>
  <c r="G25" i="4"/>
  <c r="G26" i="4"/>
  <c r="D25" i="4"/>
  <c r="D26" i="4"/>
  <c r="G19" i="4"/>
  <c r="G20" i="4"/>
  <c r="G21" i="4"/>
  <c r="G22" i="4"/>
  <c r="D19" i="4"/>
  <c r="D20" i="4"/>
  <c r="D21" i="4"/>
  <c r="D22" i="4"/>
  <c r="G11" i="4"/>
  <c r="G12" i="4"/>
  <c r="G13" i="4"/>
  <c r="G14" i="4"/>
  <c r="G15" i="4"/>
  <c r="G16" i="4"/>
  <c r="D11" i="4"/>
  <c r="D12" i="4"/>
  <c r="D13" i="4"/>
  <c r="D14" i="4"/>
  <c r="D15" i="4"/>
  <c r="D16" i="4"/>
  <c r="G4" i="4"/>
  <c r="G5" i="4"/>
  <c r="G6" i="4"/>
  <c r="G7" i="4"/>
  <c r="D4" i="4"/>
  <c r="D5" i="4"/>
  <c r="D6" i="4"/>
  <c r="D7" i="4"/>
  <c r="G71" i="4"/>
  <c r="G65" i="4"/>
  <c r="G57" i="4"/>
  <c r="G52" i="4"/>
  <c r="G46" i="4"/>
  <c r="G40" i="4"/>
  <c r="G33" i="4"/>
  <c r="G29" i="4"/>
  <c r="G24" i="4"/>
  <c r="G18" i="4"/>
  <c r="G10" i="4"/>
  <c r="G3" i="4"/>
  <c r="D71" i="4"/>
  <c r="D65" i="4"/>
  <c r="D57" i="4"/>
  <c r="D52" i="4"/>
  <c r="D46" i="4"/>
  <c r="D40" i="4"/>
  <c r="D33" i="4"/>
  <c r="D29" i="4"/>
  <c r="D24" i="4"/>
  <c r="D18" i="4"/>
  <c r="D10" i="4"/>
  <c r="D3" i="4"/>
  <c r="F76" i="4" l="1"/>
  <c r="C76" i="4"/>
  <c r="E77" i="4"/>
  <c r="F77" i="4" s="1"/>
  <c r="B77" i="4"/>
  <c r="C77" i="4" s="1"/>
  <c r="F4" i="4" l="1"/>
  <c r="F3" i="4"/>
  <c r="F5" i="4"/>
  <c r="F8" i="4"/>
  <c r="F9" i="4"/>
  <c r="F10" i="4"/>
  <c r="F11" i="4"/>
  <c r="F12" i="4"/>
  <c r="F13" i="4"/>
  <c r="F14" i="4"/>
  <c r="F17" i="4"/>
  <c r="F19" i="4"/>
  <c r="F18" i="4"/>
  <c r="F20" i="4"/>
  <c r="F23" i="4"/>
  <c r="F24" i="4"/>
  <c r="F27" i="4"/>
  <c r="F28" i="4"/>
  <c r="F29" i="4"/>
  <c r="F32" i="4"/>
  <c r="F33" i="4"/>
  <c r="F34" i="4"/>
  <c r="F35" i="4"/>
  <c r="F36" i="4"/>
  <c r="F39" i="4"/>
  <c r="F40" i="4"/>
  <c r="F41" i="4"/>
  <c r="F42" i="4"/>
  <c r="F45" i="4"/>
  <c r="F47" i="4"/>
  <c r="F48" i="4"/>
  <c r="F46" i="4"/>
  <c r="F51" i="4"/>
  <c r="F52" i="4"/>
  <c r="F53" i="4"/>
  <c r="F56" i="4"/>
  <c r="F57" i="4"/>
  <c r="F58" i="4"/>
  <c r="F59" i="4"/>
  <c r="F60" i="4"/>
  <c r="F63" i="4"/>
  <c r="F64" i="4"/>
  <c r="F65" i="4"/>
  <c r="F66" i="4"/>
  <c r="F67" i="4"/>
  <c r="F70" i="4"/>
  <c r="F71" i="4"/>
  <c r="F72" i="4"/>
  <c r="F75" i="4"/>
  <c r="C4" i="4"/>
  <c r="C3" i="4"/>
  <c r="C5" i="4"/>
  <c r="C8" i="4"/>
  <c r="C9" i="4"/>
  <c r="C10" i="4"/>
  <c r="C11" i="4"/>
  <c r="C12" i="4"/>
  <c r="C13" i="4"/>
  <c r="C14" i="4"/>
  <c r="C17" i="4"/>
  <c r="C19" i="4"/>
  <c r="C18" i="4"/>
  <c r="C20" i="4"/>
  <c r="C23" i="4"/>
  <c r="C24" i="4"/>
  <c r="C27" i="4"/>
  <c r="C28" i="4"/>
  <c r="C29" i="4"/>
  <c r="C32" i="4"/>
  <c r="C33" i="4"/>
  <c r="C34" i="4"/>
  <c r="C35" i="4"/>
  <c r="C36" i="4"/>
  <c r="C39" i="4"/>
  <c r="C40" i="4"/>
  <c r="C41" i="4"/>
  <c r="C42" i="4"/>
  <c r="C45" i="4"/>
  <c r="C47" i="4"/>
  <c r="C48" i="4"/>
  <c r="C46" i="4"/>
  <c r="C51" i="4"/>
  <c r="C52" i="4"/>
  <c r="C53" i="4"/>
  <c r="C56" i="4"/>
  <c r="C57" i="4"/>
  <c r="C58" i="4"/>
  <c r="C59" i="4"/>
  <c r="C60" i="4"/>
  <c r="C63" i="4"/>
  <c r="C64" i="4"/>
  <c r="C65" i="4"/>
  <c r="C66" i="4"/>
  <c r="C67" i="4"/>
  <c r="C70" i="4"/>
  <c r="C71" i="4"/>
  <c r="C72" i="4"/>
  <c r="C75" i="4"/>
  <c r="F2" i="4"/>
  <c r="C2" i="4"/>
  <c r="E6" i="4"/>
  <c r="E7" i="4" s="1"/>
  <c r="F7" i="4" s="1"/>
  <c r="E15" i="4"/>
  <c r="E16" i="4" s="1"/>
  <c r="F16" i="4" s="1"/>
  <c r="E21" i="4"/>
  <c r="E22" i="4" s="1"/>
  <c r="F22" i="4" s="1"/>
  <c r="E25" i="4"/>
  <c r="E26" i="4" s="1"/>
  <c r="F26" i="4" s="1"/>
  <c r="E30" i="4"/>
  <c r="E31" i="4" s="1"/>
  <c r="F31" i="4" s="1"/>
  <c r="B30" i="4"/>
  <c r="C30" i="4" s="1"/>
  <c r="E37" i="4"/>
  <c r="E38" i="4" s="1"/>
  <c r="F38" i="4" s="1"/>
  <c r="E43" i="4"/>
  <c r="E44" i="4" s="1"/>
  <c r="F44" i="4" s="1"/>
  <c r="E49" i="4"/>
  <c r="E50" i="4" s="1"/>
  <c r="F50" i="4" s="1"/>
  <c r="E54" i="4"/>
  <c r="E55" i="4" s="1"/>
  <c r="F55" i="4" s="1"/>
  <c r="B7" i="4"/>
  <c r="C7" i="4" s="1"/>
  <c r="E61" i="4"/>
  <c r="F61" i="4" s="1"/>
  <c r="E68" i="4"/>
  <c r="E69" i="4" s="1"/>
  <c r="F69" i="4" s="1"/>
  <c r="E73" i="4"/>
  <c r="F73" i="4" s="1"/>
  <c r="B73" i="4"/>
  <c r="C73" i="4" s="1"/>
  <c r="B68" i="4"/>
  <c r="C68" i="4" s="1"/>
  <c r="B61" i="4"/>
  <c r="C61" i="4" s="1"/>
  <c r="B54" i="4"/>
  <c r="C54" i="4" s="1"/>
  <c r="B49" i="4"/>
  <c r="C49" i="4" s="1"/>
  <c r="B43" i="4"/>
  <c r="C43" i="4" s="1"/>
  <c r="B37" i="4"/>
  <c r="C37" i="4" s="1"/>
  <c r="B25" i="4"/>
  <c r="C25" i="4" s="1"/>
  <c r="B21" i="4"/>
  <c r="C21" i="4" s="1"/>
  <c r="B15" i="4"/>
  <c r="B16" i="4" s="1"/>
  <c r="C16" i="4" s="1"/>
  <c r="B6" i="4"/>
  <c r="C6" i="4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F68" i="4" l="1"/>
  <c r="B55" i="4"/>
  <c r="C55" i="4" s="1"/>
  <c r="B74" i="4"/>
  <c r="C74" i="4" s="1"/>
  <c r="B26" i="4"/>
  <c r="C26" i="4" s="1"/>
  <c r="E74" i="4"/>
  <c r="F74" i="4" s="1"/>
  <c r="B50" i="4"/>
  <c r="C50" i="4" s="1"/>
  <c r="B22" i="4"/>
  <c r="C22" i="4" s="1"/>
  <c r="B44" i="4"/>
  <c r="C44" i="4" s="1"/>
  <c r="B69" i="4"/>
  <c r="C69" i="4" s="1"/>
  <c r="E62" i="4"/>
  <c r="F62" i="4" s="1"/>
  <c r="F49" i="4"/>
  <c r="F37" i="4"/>
  <c r="F25" i="4"/>
  <c r="F21" i="4"/>
  <c r="B31" i="4"/>
  <c r="C31" i="4" s="1"/>
  <c r="F43" i="4"/>
  <c r="F15" i="4"/>
  <c r="C15" i="4"/>
  <c r="B38" i="4"/>
  <c r="C38" i="4" s="1"/>
  <c r="B62" i="4"/>
  <c r="C62" i="4" s="1"/>
  <c r="F54" i="4"/>
  <c r="F30" i="4"/>
  <c r="F6" i="4"/>
</calcChain>
</file>

<file path=xl/sharedStrings.xml><?xml version="1.0" encoding="utf-8"?>
<sst xmlns="http://schemas.openxmlformats.org/spreadsheetml/2006/main" count="2295" uniqueCount="540">
  <si>
    <t>Marana</t>
  </si>
  <si>
    <t>Oro Valley</t>
  </si>
  <si>
    <t>Sahuarita</t>
  </si>
  <si>
    <t>South Tucson</t>
  </si>
  <si>
    <t>Tucson</t>
  </si>
  <si>
    <t>Holbrook</t>
  </si>
  <si>
    <t>Pinetop-Lakeside</t>
  </si>
  <si>
    <t>Show Low</t>
  </si>
  <si>
    <t>Snowflake</t>
  </si>
  <si>
    <t>Taylor</t>
  </si>
  <si>
    <t>Winslow</t>
  </si>
  <si>
    <t>Parker</t>
  </si>
  <si>
    <t>Quartzsite</t>
  </si>
  <si>
    <t>Globe</t>
  </si>
  <si>
    <t>Hayden</t>
  </si>
  <si>
    <t>Miami</t>
  </si>
  <si>
    <t>Payson</t>
  </si>
  <si>
    <t>Star Valley</t>
  </si>
  <si>
    <t>Winkelman</t>
  </si>
  <si>
    <t>San Luis</t>
  </si>
  <si>
    <t>Somerton</t>
  </si>
  <si>
    <t>Wellton</t>
  </si>
  <si>
    <t>Yuma</t>
  </si>
  <si>
    <t>Camp Verde</t>
  </si>
  <si>
    <t>Chino Valley</t>
  </si>
  <si>
    <t>Clarkdale</t>
  </si>
  <si>
    <t>Cottonwood</t>
  </si>
  <si>
    <t>Dewey-Humboldt</t>
  </si>
  <si>
    <t>Jerome</t>
  </si>
  <si>
    <t>Prescott</t>
  </si>
  <si>
    <t>Prescott Valley</t>
  </si>
  <si>
    <t>Casa Grande</t>
  </si>
  <si>
    <t>Coolidge</t>
  </si>
  <si>
    <t>Eloy</t>
  </si>
  <si>
    <t>Florence</t>
  </si>
  <si>
    <t>Kearny</t>
  </si>
  <si>
    <t>Mammoth</t>
  </si>
  <si>
    <t>Maricopa</t>
  </si>
  <si>
    <t>Superior</t>
  </si>
  <si>
    <t>Clifton</t>
  </si>
  <si>
    <t>Duncan</t>
  </si>
  <si>
    <t>Nogales</t>
  </si>
  <si>
    <t>Patagonia</t>
  </si>
  <si>
    <t>Flagstaff</t>
  </si>
  <si>
    <t>Fredonia</t>
  </si>
  <si>
    <t>Page</t>
  </si>
  <si>
    <t>Sedona</t>
  </si>
  <si>
    <t>Williams</t>
  </si>
  <si>
    <t>Pima</t>
  </si>
  <si>
    <t>Safford</t>
  </si>
  <si>
    <t>Thatcher</t>
  </si>
  <si>
    <t>Benson</t>
  </si>
  <si>
    <t>Bisbee</t>
  </si>
  <si>
    <t>Douglas</t>
  </si>
  <si>
    <t>Huachuca City</t>
  </si>
  <si>
    <t>Sierra Vista</t>
  </si>
  <si>
    <t>Tombstone</t>
  </si>
  <si>
    <t>Willcox</t>
  </si>
  <si>
    <t>Apache Junction</t>
  </si>
  <si>
    <t>Avondale</t>
  </si>
  <si>
    <t>Buckeye</t>
  </si>
  <si>
    <t>Carefree</t>
  </si>
  <si>
    <t>Cave Creek</t>
  </si>
  <si>
    <t>Chandler</t>
  </si>
  <si>
    <t>El Mirage</t>
  </si>
  <si>
    <t>Bullhead City</t>
  </si>
  <si>
    <t>Colorado City</t>
  </si>
  <si>
    <t>Kingman</t>
  </si>
  <si>
    <t>Lake Havasu City</t>
  </si>
  <si>
    <t>Fountain Hills</t>
  </si>
  <si>
    <t>Gila Bend</t>
  </si>
  <si>
    <t>Gilbert</t>
  </si>
  <si>
    <t>Glendale</t>
  </si>
  <si>
    <t>Goodyear</t>
  </si>
  <si>
    <t>Guadalupe</t>
  </si>
  <si>
    <t>Litchfield Park</t>
  </si>
  <si>
    <t>Mesa</t>
  </si>
  <si>
    <t>Paradise Valley</t>
  </si>
  <si>
    <t>Peoria</t>
  </si>
  <si>
    <t>Phoenix</t>
  </si>
  <si>
    <t>Queen Creek</t>
  </si>
  <si>
    <t>Scottsdale</t>
  </si>
  <si>
    <t>Surprise</t>
  </si>
  <si>
    <t>Tempe</t>
  </si>
  <si>
    <t>Tolleson</t>
  </si>
  <si>
    <t>Wickenburg</t>
  </si>
  <si>
    <t>Youngtown</t>
  </si>
  <si>
    <t>Eagar</t>
  </si>
  <si>
    <t>St. Johns</t>
  </si>
  <si>
    <t>Springerville</t>
  </si>
  <si>
    <t>Summit</t>
  </si>
  <si>
    <t>Ajo</t>
  </si>
  <si>
    <t>Avra Valley</t>
  </si>
  <si>
    <t>Casas Adobes</t>
  </si>
  <si>
    <t>Catalina</t>
  </si>
  <si>
    <t>Catalina Foothills</t>
  </si>
  <si>
    <t>Corona de Tucson</t>
  </si>
  <si>
    <t>Drexel Heights</t>
  </si>
  <si>
    <t>Flowing Wells</t>
  </si>
  <si>
    <t>Green Valley</t>
  </si>
  <si>
    <t>Littletown</t>
  </si>
  <si>
    <t>Picture Rocks</t>
  </si>
  <si>
    <t>Chilchinbito</t>
  </si>
  <si>
    <t>Cibecue</t>
  </si>
  <si>
    <t>Dilkon</t>
  </si>
  <si>
    <t>East Fork</t>
  </si>
  <si>
    <t>First Mesa</t>
  </si>
  <si>
    <t>Greasewood</t>
  </si>
  <si>
    <t>Heber-Overgaard</t>
  </si>
  <si>
    <t>Hotevilla-Bacavi</t>
  </si>
  <si>
    <t>Jeddito</t>
  </si>
  <si>
    <t>Kayenta</t>
  </si>
  <si>
    <t>Keams Canyon</t>
  </si>
  <si>
    <t>Kykotsmovi Village</t>
  </si>
  <si>
    <t>Oljato-Monument Valley</t>
  </si>
  <si>
    <t>Pinon</t>
  </si>
  <si>
    <t>Second Mesa</t>
  </si>
  <si>
    <t>Shongopovi</t>
  </si>
  <si>
    <t>Shonto</t>
  </si>
  <si>
    <t>Whiteriver</t>
  </si>
  <si>
    <t>Seven Mile</t>
  </si>
  <si>
    <t>North Fork</t>
  </si>
  <si>
    <t>Hondah</t>
  </si>
  <si>
    <t>Pisinemo</t>
  </si>
  <si>
    <t>Santa Rosa</t>
  </si>
  <si>
    <t>Sells</t>
  </si>
  <si>
    <t>Tanque Verde</t>
  </si>
  <si>
    <t>Three Points</t>
  </si>
  <si>
    <t>Tucson Estates</t>
  </si>
  <si>
    <t>Vail</t>
  </si>
  <si>
    <t>Valencia West</t>
  </si>
  <si>
    <t>Elephant Head</t>
  </si>
  <si>
    <t>Ak Chin</t>
  </si>
  <si>
    <t>Ali Chuk</t>
  </si>
  <si>
    <t>Clay Springs</t>
  </si>
  <si>
    <t>Pinedale</t>
  </si>
  <si>
    <t>Linden</t>
  </si>
  <si>
    <t>Lake of the Woods</t>
  </si>
  <si>
    <t>Wagon Wheel</t>
  </si>
  <si>
    <t>White Mountain Lake</t>
  </si>
  <si>
    <t>Woodruff</t>
  </si>
  <si>
    <t>Joseph City</t>
  </si>
  <si>
    <t>Sun Valley</t>
  </si>
  <si>
    <t>Indian Wells</t>
  </si>
  <si>
    <t>Seba Dalkai</t>
  </si>
  <si>
    <t>Ali Chukson</t>
  </si>
  <si>
    <t>Ali Molina</t>
  </si>
  <si>
    <t>Nelson</t>
  </si>
  <si>
    <t>Nolic</t>
  </si>
  <si>
    <t>Willow Canyon</t>
  </si>
  <si>
    <t>Anegam</t>
  </si>
  <si>
    <t>Charco</t>
  </si>
  <si>
    <t>Tees Toh</t>
  </si>
  <si>
    <t>Whitecone</t>
  </si>
  <si>
    <t>Low Mountain</t>
  </si>
  <si>
    <t>Hard Rock</t>
  </si>
  <si>
    <t>Turkey Creek</t>
  </si>
  <si>
    <t>Fort Apache</t>
  </si>
  <si>
    <t>Rainbow City</t>
  </si>
  <si>
    <t>Pinetop Country Club</t>
  </si>
  <si>
    <t>Cowlic</t>
  </si>
  <si>
    <t>Topawa</t>
  </si>
  <si>
    <t>Comobabi</t>
  </si>
  <si>
    <t>Maish Vaya</t>
  </si>
  <si>
    <t>Ko Vaya</t>
  </si>
  <si>
    <t>Gu Oidak</t>
  </si>
  <si>
    <t>Rincon Valley</t>
  </si>
  <si>
    <t>Summerhaven</t>
  </si>
  <si>
    <t>Why</t>
  </si>
  <si>
    <t>Arivaca</t>
  </si>
  <si>
    <t>Arivaca Junction</t>
  </si>
  <si>
    <t>Haivana Nakya</t>
  </si>
  <si>
    <t>Chiawuli Tak</t>
  </si>
  <si>
    <t>Pimaco Two</t>
  </si>
  <si>
    <t>San Miguel</t>
  </si>
  <si>
    <t>South Komelik</t>
  </si>
  <si>
    <t>Ventana</t>
  </si>
  <si>
    <t>Wahak Hotrontk</t>
  </si>
  <si>
    <t>Rillito</t>
  </si>
  <si>
    <t>Bluewater</t>
  </si>
  <si>
    <t>Bouse</t>
  </si>
  <si>
    <t>Cibola</t>
  </si>
  <si>
    <t>Ehrenberg</t>
  </si>
  <si>
    <t>Parker Strip</t>
  </si>
  <si>
    <t>Poston</t>
  </si>
  <si>
    <t>Salome</t>
  </si>
  <si>
    <t>Wenden</t>
  </si>
  <si>
    <t>Vicksburg</t>
  </si>
  <si>
    <t>Brenda</t>
  </si>
  <si>
    <t>Utting</t>
  </si>
  <si>
    <t>La Paz Valley</t>
  </si>
  <si>
    <t>Cienega Springs</t>
  </si>
  <si>
    <t>Alamo Lake</t>
  </si>
  <si>
    <t>Sunwest</t>
  </si>
  <si>
    <t>Canyon Day</t>
  </si>
  <si>
    <t>Central Heights-Midland City</t>
  </si>
  <si>
    <t>Claypool</t>
  </si>
  <si>
    <t>Gisela</t>
  </si>
  <si>
    <t>Pine</t>
  </si>
  <si>
    <t>San Carlos</t>
  </si>
  <si>
    <t>Strawberry</t>
  </si>
  <si>
    <t>Tonto Basin</t>
  </si>
  <si>
    <t>Top-of-the-World</t>
  </si>
  <si>
    <t>Young</t>
  </si>
  <si>
    <t>Carrizo</t>
  </si>
  <si>
    <t>Cedar Creek</t>
  </si>
  <si>
    <t>Six Shooter Canyon</t>
  </si>
  <si>
    <t>Bear Flat</t>
  </si>
  <si>
    <t>Beaver Valley</t>
  </si>
  <si>
    <t>Freedom Acres</t>
  </si>
  <si>
    <t>Fortuna Foothills</t>
  </si>
  <si>
    <t>Gadsden</t>
  </si>
  <si>
    <t>Tacna</t>
  </si>
  <si>
    <t>Dateland</t>
  </si>
  <si>
    <t>Aztec</t>
  </si>
  <si>
    <t>Buckshot</t>
  </si>
  <si>
    <t>Drysdale</t>
  </si>
  <si>
    <t>Martinez Lake</t>
  </si>
  <si>
    <t>Wall Lane</t>
  </si>
  <si>
    <t>Wellton Hills</t>
  </si>
  <si>
    <t>Padre Ranchitos</t>
  </si>
  <si>
    <t>Orange Grove Mobile Manor</t>
  </si>
  <si>
    <t>Rancho Mesa Verde</t>
  </si>
  <si>
    <t>El Prado Estates</t>
  </si>
  <si>
    <t>Flowing Springs</t>
  </si>
  <si>
    <t>Mead Ranch</t>
  </si>
  <si>
    <t>Geronimo Estates</t>
  </si>
  <si>
    <t>East Verde Estates</t>
  </si>
  <si>
    <t>Mesa del Caballo</t>
  </si>
  <si>
    <t>Washington Park</t>
  </si>
  <si>
    <t>Whispering Pines</t>
  </si>
  <si>
    <t>Tonto Village</t>
  </si>
  <si>
    <t>Donovan Estates</t>
  </si>
  <si>
    <t>Avenue B and C</t>
  </si>
  <si>
    <t>Oxbow Estates</t>
  </si>
  <si>
    <t>Wheatfields</t>
  </si>
  <si>
    <t>Rye</t>
  </si>
  <si>
    <t>Round Valley</t>
  </si>
  <si>
    <t>Hunter Creek</t>
  </si>
  <si>
    <t>Kohls Ranch</t>
  </si>
  <si>
    <t>Christopher Creek</t>
  </si>
  <si>
    <t>Roosevelt</t>
  </si>
  <si>
    <t>Jakes Corner</t>
  </si>
  <si>
    <t>Deer Creek</t>
  </si>
  <si>
    <t>Icehouse Canyon</t>
  </si>
  <si>
    <t>Copper Hill</t>
  </si>
  <si>
    <t>Dripping Springs</t>
  </si>
  <si>
    <t>El Capitan</t>
  </si>
  <si>
    <t>Rock House</t>
  </si>
  <si>
    <t>Haigler Creek</t>
  </si>
  <si>
    <t>Ash Fork</t>
  </si>
  <si>
    <t>Bagdad</t>
  </si>
  <si>
    <t>Cutter</t>
  </si>
  <si>
    <t>Pinal</t>
  </si>
  <si>
    <t>East Globe</t>
  </si>
  <si>
    <t>Village of Oak Creek (Big Park)</t>
  </si>
  <si>
    <t>Black Canyon City</t>
  </si>
  <si>
    <t>Congress</t>
  </si>
  <si>
    <t>Cordes Lakes</t>
  </si>
  <si>
    <t>Cornville</t>
  </si>
  <si>
    <t>Verde Village</t>
  </si>
  <si>
    <t>Lake Montezuma</t>
  </si>
  <si>
    <t>Mayer</t>
  </si>
  <si>
    <t>Paulden</t>
  </si>
  <si>
    <t>Peeples Valley</t>
  </si>
  <si>
    <t>Seligman</t>
  </si>
  <si>
    <t>Spring Valley</t>
  </si>
  <si>
    <t>Wilhoit</t>
  </si>
  <si>
    <t>Williamson</t>
  </si>
  <si>
    <t>Yarnell</t>
  </si>
  <si>
    <t>Ak-Chin Village</t>
  </si>
  <si>
    <t>Arizona City</t>
  </si>
  <si>
    <t>Blackwater</t>
  </si>
  <si>
    <t>Chuichu</t>
  </si>
  <si>
    <t>Dudleyville</t>
  </si>
  <si>
    <t>Gold Canyon</t>
  </si>
  <si>
    <t>Oracle</t>
  </si>
  <si>
    <t>Queen Valley</t>
  </si>
  <si>
    <t>Sacaton</t>
  </si>
  <si>
    <t>San Manuel</t>
  </si>
  <si>
    <t>Stanfield</t>
  </si>
  <si>
    <t>Red Rock</t>
  </si>
  <si>
    <t>Picacho</t>
  </si>
  <si>
    <t>Kohatk</t>
  </si>
  <si>
    <t>Tat Momoli</t>
  </si>
  <si>
    <t>Campo Bonito</t>
  </si>
  <si>
    <t>Vaiva Vo</t>
  </si>
  <si>
    <t>Saddlebrooke</t>
  </si>
  <si>
    <t>Cactus Forest</t>
  </si>
  <si>
    <t>Sacaton Flats Village</t>
  </si>
  <si>
    <t>Upper Santan Village</t>
  </si>
  <si>
    <t>Lower Santan Village</t>
  </si>
  <si>
    <t>Stotonic Village</t>
  </si>
  <si>
    <t>Sweet Water Village</t>
  </si>
  <si>
    <t>Wet Camp Village</t>
  </si>
  <si>
    <t>Casa Blanca</t>
  </si>
  <si>
    <t>Goodyear Village</t>
  </si>
  <si>
    <t>Santa Cruz</t>
  </si>
  <si>
    <t>Sacate Village</t>
  </si>
  <si>
    <t>San Tan Valley</t>
  </si>
  <si>
    <t>Morenci</t>
  </si>
  <si>
    <t>Franklin</t>
  </si>
  <si>
    <t>York</t>
  </si>
  <si>
    <t>Bitter Springs</t>
  </si>
  <si>
    <t>Cameron</t>
  </si>
  <si>
    <t>Grand Canyon Village</t>
  </si>
  <si>
    <t>Kachina Village</t>
  </si>
  <si>
    <t>Kaibito</t>
  </si>
  <si>
    <t>LeChee</t>
  </si>
  <si>
    <t>Leupp</t>
  </si>
  <si>
    <t>Moenkopi</t>
  </si>
  <si>
    <t>Mountainaire</t>
  </si>
  <si>
    <t>Munds Park</t>
  </si>
  <si>
    <t>Parks</t>
  </si>
  <si>
    <t>Amado</t>
  </si>
  <si>
    <t>Elgin</t>
  </si>
  <si>
    <t>Sonoita</t>
  </si>
  <si>
    <t>Tubac</t>
  </si>
  <si>
    <t>Tumacacori-Carmen</t>
  </si>
  <si>
    <t>Kino Springs</t>
  </si>
  <si>
    <t>Supai</t>
  </si>
  <si>
    <t>Tonalea</t>
  </si>
  <si>
    <t>Tuba City</t>
  </si>
  <si>
    <t>Tusayan</t>
  </si>
  <si>
    <t>Winslow West</t>
  </si>
  <si>
    <t>Fort Valley</t>
  </si>
  <si>
    <t>Doney Park</t>
  </si>
  <si>
    <t>Tolani Lake</t>
  </si>
  <si>
    <t>Valle</t>
  </si>
  <si>
    <t>Beyerville</t>
  </si>
  <si>
    <t>Rio Rico</t>
  </si>
  <si>
    <t>Peridot</t>
  </si>
  <si>
    <t>Swift Trail Junction</t>
  </si>
  <si>
    <t>Solomon</t>
  </si>
  <si>
    <t>Fort Thomas</t>
  </si>
  <si>
    <t>Bylas</t>
  </si>
  <si>
    <t>Bryce</t>
  </si>
  <si>
    <t>Central</t>
  </si>
  <si>
    <t>San Jose</t>
  </si>
  <si>
    <t>Cactus Flats</t>
  </si>
  <si>
    <t>Naco</t>
  </si>
  <si>
    <t>Pirtleville</t>
  </si>
  <si>
    <t>St. David</t>
  </si>
  <si>
    <t>Sierra Vista Southeast</t>
  </si>
  <si>
    <t>Whetstone</t>
  </si>
  <si>
    <t>Bowie</t>
  </si>
  <si>
    <t>San Simon</t>
  </si>
  <si>
    <t>Sunizona</t>
  </si>
  <si>
    <t>Elfrida</t>
  </si>
  <si>
    <t>McNeal</t>
  </si>
  <si>
    <t>Miracle Valley</t>
  </si>
  <si>
    <t>Palominas</t>
  </si>
  <si>
    <t>Dragoon</t>
  </si>
  <si>
    <t>Mescal</t>
  </si>
  <si>
    <t>Kaibab</t>
  </si>
  <si>
    <t>Arizona Village</t>
  </si>
  <si>
    <t>Desert Hills</t>
  </si>
  <si>
    <t>Dolan Springs</t>
  </si>
  <si>
    <t>Golden Valley</t>
  </si>
  <si>
    <t>Mesquite Creek</t>
  </si>
  <si>
    <t>Mohave Valley</t>
  </si>
  <si>
    <t>Mojave Ranch Estates</t>
  </si>
  <si>
    <t>New Kingman-Butler</t>
  </si>
  <si>
    <t>Peach Springs</t>
  </si>
  <si>
    <t>Willow Valley</t>
  </si>
  <si>
    <t>So-Hi</t>
  </si>
  <si>
    <t>Beaver Dam</t>
  </si>
  <si>
    <t>Cane Beds</t>
  </si>
  <si>
    <t>Sun Lakes</t>
  </si>
  <si>
    <t>New River</t>
  </si>
  <si>
    <t>Rio Verde</t>
  </si>
  <si>
    <t>Sun City</t>
  </si>
  <si>
    <t>Sun City West</t>
  </si>
  <si>
    <t>Moccasin</t>
  </si>
  <si>
    <t>Centennial Park</t>
  </si>
  <si>
    <t>Chloride</t>
  </si>
  <si>
    <t>Clacks Canyon</t>
  </si>
  <si>
    <t>Crystal Beach</t>
  </si>
  <si>
    <t>Walnut Creek</t>
  </si>
  <si>
    <t>Morristown</t>
  </si>
  <si>
    <t>Wintersburg</t>
  </si>
  <si>
    <t>Tonopah</t>
  </si>
  <si>
    <t>Theba</t>
  </si>
  <si>
    <t>Wittmann</t>
  </si>
  <si>
    <t>Kaka</t>
  </si>
  <si>
    <t>Aguila</t>
  </si>
  <si>
    <t>Oatman</t>
  </si>
  <si>
    <t>Meadview</t>
  </si>
  <si>
    <t>White Hills</t>
  </si>
  <si>
    <t>Yucca</t>
  </si>
  <si>
    <t>Topock</t>
  </si>
  <si>
    <t>Truxton</t>
  </si>
  <si>
    <t>Golden Shores</t>
  </si>
  <si>
    <t>McConnico</t>
  </si>
  <si>
    <t>Valentine</t>
  </si>
  <si>
    <t>Pine Lake</t>
  </si>
  <si>
    <t>Anthem</t>
  </si>
  <si>
    <t>Arlington</t>
  </si>
  <si>
    <t>Citrus Park</t>
  </si>
  <si>
    <t>Komatke</t>
  </si>
  <si>
    <t>Maricopa Colony</t>
  </si>
  <si>
    <t>Pinion Pines</t>
  </si>
  <si>
    <t>Scenic</t>
  </si>
  <si>
    <t>Littlefield</t>
  </si>
  <si>
    <t>Hackberry</t>
  </si>
  <si>
    <t>Katherine</t>
  </si>
  <si>
    <t>Wikieup</t>
  </si>
  <si>
    <t>Lazy Y U</t>
  </si>
  <si>
    <t>Valle Vista</t>
  </si>
  <si>
    <t>Grand Canyon West</t>
  </si>
  <si>
    <t>Crozier</t>
  </si>
  <si>
    <t>Antares</t>
  </si>
  <si>
    <t>Fort Mohave</t>
  </si>
  <si>
    <t>Gila Crossing</t>
  </si>
  <si>
    <t>Burnside</t>
  </si>
  <si>
    <t>Chinle</t>
  </si>
  <si>
    <t>Dennehotso</t>
  </si>
  <si>
    <t>Fort Defiance</t>
  </si>
  <si>
    <t>Ganado</t>
  </si>
  <si>
    <t>Houck</t>
  </si>
  <si>
    <t>Lukachukai</t>
  </si>
  <si>
    <t>McNary</t>
  </si>
  <si>
    <t>Many Farms</t>
  </si>
  <si>
    <t>Nazlini</t>
  </si>
  <si>
    <t>Red Mesa</t>
  </si>
  <si>
    <t>Rock Point</t>
  </si>
  <si>
    <t>Rough Rock</t>
  </si>
  <si>
    <t>Round Rock</t>
  </si>
  <si>
    <t>St. Michaels</t>
  </si>
  <si>
    <t>Sawmill</t>
  </si>
  <si>
    <t>Steamboat</t>
  </si>
  <si>
    <t>Teec Nos Pos</t>
  </si>
  <si>
    <t>Tsaile</t>
  </si>
  <si>
    <t>Window Rock</t>
  </si>
  <si>
    <t>Alpine</t>
  </si>
  <si>
    <t>Concho</t>
  </si>
  <si>
    <t>Cornfields</t>
  </si>
  <si>
    <t>Del Muerto</t>
  </si>
  <si>
    <t>Greer</t>
  </si>
  <si>
    <t>Lupton</t>
  </si>
  <si>
    <t>Nutrioso</t>
  </si>
  <si>
    <t>Oak Springs</t>
  </si>
  <si>
    <t>Sanders</t>
  </si>
  <si>
    <t>Sehili</t>
  </si>
  <si>
    <t>Toyei</t>
  </si>
  <si>
    <t>Vernon</t>
  </si>
  <si>
    <t>Wide Ruins</t>
  </si>
  <si>
    <t>Klagetoh</t>
  </si>
  <si>
    <t>PERCENT OF COUNTY POPULATION</t>
  </si>
  <si>
    <t>POPULATION</t>
  </si>
  <si>
    <t>HOUSEHOLDS</t>
  </si>
  <si>
    <t>Pima County</t>
  </si>
  <si>
    <t>Pinal County</t>
  </si>
  <si>
    <t>Navajo County</t>
  </si>
  <si>
    <t>La Paz County</t>
  </si>
  <si>
    <t>Gila County</t>
  </si>
  <si>
    <t>Yuma County</t>
  </si>
  <si>
    <t>Yavapai County</t>
  </si>
  <si>
    <t>Greenlee County</t>
  </si>
  <si>
    <t>Santa Cruz County</t>
  </si>
  <si>
    <t>Coconino County</t>
  </si>
  <si>
    <t>Graham County</t>
  </si>
  <si>
    <t>Cochise County</t>
  </si>
  <si>
    <t>Maricopa County</t>
  </si>
  <si>
    <t>Mohave County</t>
  </si>
  <si>
    <t>Apache County</t>
  </si>
  <si>
    <t>COUNTY</t>
  </si>
  <si>
    <t>PLACE</t>
  </si>
  <si>
    <t>Arizona</t>
  </si>
  <si>
    <t>T</t>
  </si>
  <si>
    <t>PERCENT OF AZ POPULATION</t>
  </si>
  <si>
    <t>COUNTIES</t>
  </si>
  <si>
    <t>PERCENT OF AZ HOUSEHOLDS</t>
  </si>
  <si>
    <t xml:space="preserve">    Yuma County, non-tribal</t>
  </si>
  <si>
    <t xml:space="preserve">    La Paz County, non-tribal</t>
  </si>
  <si>
    <t xml:space="preserve">    Apache County, non-tribal</t>
  </si>
  <si>
    <t xml:space="preserve">    Coconino County, non-tribal</t>
  </si>
  <si>
    <t xml:space="preserve">    Gila County, non-tribal</t>
  </si>
  <si>
    <t xml:space="preserve">    Graham County, non-tribal</t>
  </si>
  <si>
    <t xml:space="preserve">    Maricopa County, non-tribal</t>
  </si>
  <si>
    <t xml:space="preserve">    Mohave County, non-tribal</t>
  </si>
  <si>
    <t xml:space="preserve">    Navajo County, non-tribal</t>
  </si>
  <si>
    <t xml:space="preserve">    Pima County, non-tribal</t>
  </si>
  <si>
    <t xml:space="preserve">    Pinal County, non-tribal</t>
  </si>
  <si>
    <t xml:space="preserve">    Yavapai County, non-tribal</t>
  </si>
  <si>
    <t xml:space="preserve">    Navajo Nation part</t>
  </si>
  <si>
    <t xml:space="preserve">    Yavapai-Prescott Reservation part</t>
  </si>
  <si>
    <t xml:space="preserve">    Zuni Reservation part</t>
  </si>
  <si>
    <t xml:space="preserve">    Apache County, all tribal</t>
  </si>
  <si>
    <t xml:space="preserve">    Yuma County, all tribal</t>
  </si>
  <si>
    <t xml:space="preserve">    Yavapai County, all tribal</t>
  </si>
  <si>
    <t xml:space="preserve">    Pinal County, all tribal</t>
  </si>
  <si>
    <t xml:space="preserve">    Pima County, all tribal</t>
  </si>
  <si>
    <t xml:space="preserve">    Navajo County, all tribal</t>
  </si>
  <si>
    <t xml:space="preserve">    Mohave County, all tribal</t>
  </si>
  <si>
    <t xml:space="preserve">    Maricopa County, all tribal</t>
  </si>
  <si>
    <t xml:space="preserve">    La Paz County, all tribal</t>
  </si>
  <si>
    <t xml:space="preserve">    Graham County, all tribal</t>
  </si>
  <si>
    <t xml:space="preserve">    Gila County, all tribal</t>
  </si>
  <si>
    <t xml:space="preserve">    Coconino County, all tribal</t>
  </si>
  <si>
    <t xml:space="preserve">    Arizona, all tribal</t>
  </si>
  <si>
    <t xml:space="preserve">    Arizona, non-tribal</t>
  </si>
  <si>
    <t xml:space="preserve">    Salt River Reservation part</t>
  </si>
  <si>
    <t xml:space="preserve">    Gila River Reservation part</t>
  </si>
  <si>
    <t xml:space="preserve">    Havasupai Reservation part</t>
  </si>
  <si>
    <t xml:space="preserve">    Hopi Reservation part</t>
  </si>
  <si>
    <t xml:space="preserve">    Hualapai Reservation part</t>
  </si>
  <si>
    <t xml:space="preserve">    Kaibab Reservation part</t>
  </si>
  <si>
    <t xml:space="preserve">    San Carlos Reservation part</t>
  </si>
  <si>
    <t xml:space="preserve">    Tonto Apache Reservation part</t>
  </si>
  <si>
    <t xml:space="preserve">    Colorado River Indian Reservation part</t>
  </si>
  <si>
    <t xml:space="preserve">    Fort McDowell Yavapai Nation Reservation part</t>
  </si>
  <si>
    <t xml:space="preserve">    Tohono O'odham Nation part</t>
  </si>
  <si>
    <t xml:space="preserve">    Fort Mojave Reservation part</t>
  </si>
  <si>
    <t xml:space="preserve">    Hualapai Indian Reservation part</t>
  </si>
  <si>
    <t xml:space="preserve">    Pascua Pueblo Yacqui Reservation part</t>
  </si>
  <si>
    <t xml:space="preserve">    Maricopa (Ak-Chin) Reservation part</t>
  </si>
  <si>
    <t xml:space="preserve">    Yavapai Apache Nation Reservation part</t>
  </si>
  <si>
    <t xml:space="preserve">    Cocopah Reservation part</t>
  </si>
  <si>
    <t xml:space="preserve">    Fort Yuma Indian Reservation part</t>
  </si>
  <si>
    <t xml:space="preserve">    Fort Apache (White Mountain Apache) Reservation part</t>
  </si>
  <si>
    <t>TRIBAL</t>
  </si>
  <si>
    <t>Apache County Total</t>
  </si>
  <si>
    <t>Cochise County Total</t>
  </si>
  <si>
    <t>Coconino County Total</t>
  </si>
  <si>
    <t>Gila County Total</t>
  </si>
  <si>
    <t>Graham County Total</t>
  </si>
  <si>
    <t>Greenlee County Total</t>
  </si>
  <si>
    <t>Maricopa County Total</t>
  </si>
  <si>
    <t>Mohave County Total</t>
  </si>
  <si>
    <t>Navajo County Total</t>
  </si>
  <si>
    <t>Pima County Total</t>
  </si>
  <si>
    <t>Pinal County Total</t>
  </si>
  <si>
    <t>Santa Cruz County Total</t>
  </si>
  <si>
    <t>Yavapai County Total</t>
  </si>
  <si>
    <t>Yuma County Total</t>
  </si>
  <si>
    <t>PERCENT OF COUNTY HOUSEHOLDS</t>
  </si>
  <si>
    <t xml:space="preserve">Tabs along the bottom of this spreadsheet show the Census Designated Places (CDP) within each county, the population of each place and the </t>
  </si>
  <si>
    <t xml:space="preserve">percentage of the county each CDP represents. The last column indicates whether this place is in on tribal lands. Please use the places </t>
  </si>
  <si>
    <t xml:space="preserve">listed for your county as a help to collect surveys in as many places as possible. It is not expected that surveys will be collected in all of these places.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</si>
</sst>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/>
    <xf numFmtId="1" fontId="0" fillId="0" borderId="10" xfId="0" applyNumberFormat="1" applyBorder="1"/>
    <xf numFmtId="164" fontId="0" fillId="0" borderId="10" xfId="1" applyNumberFormat="1" applyFont="1" applyBorder="1"/>
    <xf numFmtId="3" fontId="0" fillId="0" borderId="10" xfId="0" applyNumberFormat="1" applyBorder="1"/>
    <xf numFmtId="1" fontId="0" fillId="33" borderId="10" xfId="0" applyNumberFormat="1" applyFill="1" applyBorder="1" applyAlignment="1">
      <alignment wrapText="1"/>
    </xf>
    <xf numFmtId="3" fontId="0" fillId="33" borderId="10" xfId="0" applyNumberFormat="1" applyFill="1" applyBorder="1" applyAlignment="1">
      <alignment wrapText="1"/>
    </xf>
    <xf numFmtId="164" fontId="0" fillId="33" borderId="10" xfId="1" applyNumberFormat="1" applyFont="1" applyFill="1" applyBorder="1" applyAlignment="1">
      <alignment wrapText="1"/>
    </xf>
    <xf numFmtId="0" fontId="0" fillId="0" borderId="10" xfId="0" applyBorder="1"/>
    <xf numFmtId="164" fontId="0" fillId="33" borderId="10" xfId="1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wrapText="1"/>
    </xf>
    <xf numFmtId="0" fontId="0" fillId="33" borderId="11" xfId="0" applyFill="1" applyBorder="1" applyAlignment="1">
      <alignment wrapText="1"/>
    </xf>
    <xf numFmtId="1" fontId="0" fillId="34" borderId="10" xfId="0" applyNumberFormat="1" applyFill="1" applyBorder="1"/>
    <xf numFmtId="3" fontId="0" fillId="34" borderId="10" xfId="0" applyNumberFormat="1" applyFill="1" applyBorder="1"/>
    <xf numFmtId="164" fontId="0" fillId="34" borderId="10" xfId="1" applyNumberFormat="1" applyFont="1" applyFill="1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/>
    <xf numFmtId="0" fontId="16" fillId="0" borderId="10" xfId="0" applyFont="1" applyBorder="1"/>
    <xf numFmtId="3" fontId="16" fillId="0" borderId="10" xfId="0" applyNumberFormat="1" applyFont="1" applyBorder="1"/>
    <xf numFmtId="164" fontId="16" fillId="0" borderId="10" xfId="1" applyNumberFormat="1" applyFont="1" applyBorder="1"/>
    <xf numFmtId="3" fontId="18" fillId="0" borderId="10" xfId="0" applyNumberFormat="1" applyFont="1" applyBorder="1"/>
    <xf numFmtId="164" fontId="18" fillId="0" borderId="10" xfId="1" applyNumberFormat="1" applyFont="1" applyBorder="1"/>
    <xf numFmtId="1" fontId="16" fillId="0" borderId="10" xfId="0" applyNumberFormat="1" applyFont="1" applyBorder="1"/>
    <xf numFmtId="1" fontId="0" fillId="0" borderId="10" xfId="0" applyNumberFormat="1" applyFont="1" applyBorder="1"/>
    <xf numFmtId="3" fontId="0" fillId="0" borderId="10" xfId="0" applyNumberFormat="1" applyFont="1" applyBorder="1"/>
    <xf numFmtId="164" fontId="1" fillId="0" borderId="10" xfId="1" applyNumberFormat="1" applyFont="1" applyBorder="1"/>
    <xf numFmtId="1" fontId="18" fillId="0" borderId="10" xfId="0" applyNumberFormat="1" applyFont="1" applyBorder="1"/>
    <xf numFmtId="1" fontId="0" fillId="0" borderId="10" xfId="0" applyNumberFormat="1" applyFill="1" applyBorder="1"/>
    <xf numFmtId="0" fontId="0" fillId="0" borderId="10" xfId="0" applyFont="1" applyBorder="1" applyAlignment="1">
      <alignment horizontal="center"/>
    </xf>
    <xf numFmtId="1" fontId="18" fillId="34" borderId="10" xfId="0" applyNumberFormat="1" applyFont="1" applyFill="1" applyBorder="1"/>
    <xf numFmtId="3" fontId="18" fillId="34" borderId="10" xfId="0" applyNumberFormat="1" applyFont="1" applyFill="1" applyBorder="1"/>
    <xf numFmtId="164" fontId="18" fillId="34" borderId="10" xfId="1" applyNumberFormat="1" applyFont="1" applyFill="1" applyBorder="1"/>
    <xf numFmtId="0" fontId="18" fillId="34" borderId="10" xfId="0" applyFont="1" applyFill="1" applyBorder="1" applyAlignment="1">
      <alignment horizontal="center"/>
    </xf>
    <xf numFmtId="0" fontId="18" fillId="0" borderId="0" xfId="0" applyFont="1"/>
    <xf numFmtId="0" fontId="16" fillId="0" borderId="10" xfId="0" applyFont="1" applyBorder="1" applyAlignment="1">
      <alignment horizontal="center"/>
    </xf>
    <xf numFmtId="3" fontId="0" fillId="0" borderId="10" xfId="0" applyNumberFormat="1" applyFill="1" applyBorder="1"/>
    <xf numFmtId="164" fontId="0" fillId="0" borderId="10" xfId="1" applyNumberFormat="1" applyFont="1" applyFill="1" applyBorder="1"/>
    <xf numFmtId="164" fontId="16" fillId="0" borderId="10" xfId="1" applyNumberFormat="1" applyFont="1" applyFill="1" applyBorder="1"/>
    <xf numFmtId="3" fontId="16" fillId="0" borderId="10" xfId="0" applyNumberFormat="1" applyFont="1" applyFill="1" applyBorder="1"/>
    <xf numFmtId="0" fontId="0" fillId="35" borderId="0" xfId="0" applyFill="1"/>
    <xf numFmtId="1" fontId="0" fillId="33" borderId="12" xfId="0" applyNumberFormat="1" applyFill="1" applyBorder="1" applyAlignment="1">
      <alignment wrapText="1"/>
    </xf>
    <xf numFmtId="3" fontId="0" fillId="33" borderId="12" xfId="0" applyNumberFormat="1" applyFill="1" applyBorder="1" applyAlignment="1">
      <alignment wrapText="1"/>
    </xf>
    <xf numFmtId="164" fontId="0" fillId="33" borderId="12" xfId="1" applyNumberFormat="1" applyFont="1" applyFill="1" applyBorder="1" applyAlignment="1">
      <alignment wrapText="1"/>
    </xf>
    <xf numFmtId="164" fontId="0" fillId="33" borderId="12" xfId="1" applyNumberFormat="1" applyFont="1" applyFill="1" applyBorder="1" applyAlignment="1">
      <alignment horizontal="center" wrapText="1"/>
    </xf>
    <xf numFmtId="1" fontId="0" fillId="35" borderId="0" xfId="0" applyNumberFormat="1" applyFill="1" applyBorder="1"/>
    <xf numFmtId="3" fontId="0" fillId="35" borderId="0" xfId="0" applyNumberFormat="1" applyFill="1" applyBorder="1"/>
    <xf numFmtId="164" fontId="0" fillId="35" borderId="0" xfId="1" applyNumberFormat="1" applyFont="1" applyFill="1" applyBorder="1"/>
    <xf numFmtId="0" fontId="0" fillId="35" borderId="0" xfId="0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>
          <bgColor rgb="FFDDF6F7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rgb="FF339BBB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FTF Tables" pivot="0" count="4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BFBFB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6"/>
  <sheetViews>
    <sheetView tabSelected="1" workbookViewId="0">
      <selection activeCell="L14" sqref="L14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20" style="3" customWidth="1"/>
  </cols>
  <sheetData>
    <row r="1" spans="1:11" s="1" customFormat="1" x14ac:dyDescent="0.25">
      <c r="A1" s="46" t="s">
        <v>537</v>
      </c>
      <c r="B1" s="46"/>
      <c r="C1" s="47"/>
      <c r="D1" s="48"/>
      <c r="E1" s="49"/>
      <c r="F1" s="49"/>
      <c r="G1" s="49"/>
      <c r="H1" s="49"/>
      <c r="I1" s="49"/>
      <c r="J1" s="49"/>
      <c r="K1" s="41"/>
    </row>
    <row r="2" spans="1:11" s="1" customFormat="1" x14ac:dyDescent="0.25">
      <c r="A2" s="46" t="s">
        <v>538</v>
      </c>
      <c r="B2" s="46"/>
      <c r="C2" s="47"/>
      <c r="D2" s="48"/>
      <c r="E2" s="49"/>
      <c r="F2" s="49"/>
      <c r="G2" s="49"/>
      <c r="H2" s="49"/>
      <c r="I2" s="49"/>
      <c r="J2" s="49"/>
      <c r="K2" s="41"/>
    </row>
    <row r="3" spans="1:11" s="1" customFormat="1" x14ac:dyDescent="0.25">
      <c r="A3" s="46" t="s">
        <v>539</v>
      </c>
      <c r="B3" s="46"/>
      <c r="C3" s="47"/>
      <c r="D3" s="48"/>
      <c r="E3" s="49"/>
      <c r="F3" s="49"/>
      <c r="G3" s="49"/>
      <c r="H3" s="49"/>
      <c r="I3" s="49"/>
      <c r="J3" s="49"/>
      <c r="K3" s="41"/>
    </row>
    <row r="4" spans="1:11" ht="29.25" customHeight="1" x14ac:dyDescent="0.25">
      <c r="A4" s="42" t="s">
        <v>466</v>
      </c>
      <c r="B4" s="42" t="s">
        <v>467</v>
      </c>
      <c r="C4" s="43" t="s">
        <v>449</v>
      </c>
      <c r="D4" s="44" t="s">
        <v>448</v>
      </c>
      <c r="E4" s="45" t="s">
        <v>521</v>
      </c>
    </row>
    <row r="5" spans="1:11" x14ac:dyDescent="0.25">
      <c r="A5" s="24" t="s">
        <v>465</v>
      </c>
      <c r="B5" s="24" t="s">
        <v>87</v>
      </c>
      <c r="C5" s="20">
        <v>4885</v>
      </c>
      <c r="D5" s="21">
        <v>6.8304482787499995E-2</v>
      </c>
      <c r="E5" s="10"/>
    </row>
    <row r="6" spans="1:11" x14ac:dyDescent="0.25">
      <c r="A6" s="13" t="s">
        <v>465</v>
      </c>
      <c r="B6" s="13" t="s">
        <v>415</v>
      </c>
      <c r="C6" s="14">
        <v>4518</v>
      </c>
      <c r="D6" s="15">
        <v>6.3172907519799995E-2</v>
      </c>
      <c r="E6" s="16" t="s">
        <v>469</v>
      </c>
    </row>
    <row r="7" spans="1:11" x14ac:dyDescent="0.25">
      <c r="A7" s="13" t="s">
        <v>465</v>
      </c>
      <c r="B7" s="13" t="s">
        <v>417</v>
      </c>
      <c r="C7" s="14">
        <v>3624</v>
      </c>
      <c r="D7" s="15">
        <v>5.06725579574E-2</v>
      </c>
      <c r="E7" s="16" t="s">
        <v>469</v>
      </c>
    </row>
    <row r="8" spans="1:11" x14ac:dyDescent="0.25">
      <c r="A8" s="13" t="s">
        <v>465</v>
      </c>
      <c r="B8" s="13" t="s">
        <v>88</v>
      </c>
      <c r="C8" s="14">
        <v>3480</v>
      </c>
      <c r="D8" s="15">
        <v>4.86590788333E-2</v>
      </c>
      <c r="E8" s="16" t="s">
        <v>469</v>
      </c>
    </row>
    <row r="9" spans="1:11" x14ac:dyDescent="0.25">
      <c r="A9" s="13" t="s">
        <v>465</v>
      </c>
      <c r="B9" s="13" t="s">
        <v>433</v>
      </c>
      <c r="C9" s="14">
        <v>2712</v>
      </c>
      <c r="D9" s="15">
        <v>3.7920523504599998E-2</v>
      </c>
      <c r="E9" s="16" t="s">
        <v>469</v>
      </c>
    </row>
    <row r="10" spans="1:11" x14ac:dyDescent="0.25">
      <c r="A10" s="25" t="s">
        <v>465</v>
      </c>
      <c r="B10" s="25" t="s">
        <v>89</v>
      </c>
      <c r="C10" s="26">
        <v>1961</v>
      </c>
      <c r="D10" s="27">
        <v>2.7419670572399999E-2</v>
      </c>
      <c r="E10" s="10"/>
    </row>
    <row r="11" spans="1:11" x14ac:dyDescent="0.25">
      <c r="A11" s="13" t="s">
        <v>465</v>
      </c>
      <c r="B11" s="13" t="s">
        <v>420</v>
      </c>
      <c r="C11" s="14">
        <v>1701</v>
      </c>
      <c r="D11" s="15">
        <v>2.3784222153900001E-2</v>
      </c>
      <c r="E11" s="16" t="s">
        <v>469</v>
      </c>
    </row>
    <row r="12" spans="1:11" x14ac:dyDescent="0.25">
      <c r="A12" s="13" t="s">
        <v>465</v>
      </c>
      <c r="B12" s="13" t="s">
        <v>428</v>
      </c>
      <c r="C12" s="14">
        <v>1443</v>
      </c>
      <c r="D12" s="15">
        <v>2.01767387231E-2</v>
      </c>
      <c r="E12" s="16" t="s">
        <v>469</v>
      </c>
    </row>
    <row r="13" spans="1:11" x14ac:dyDescent="0.25">
      <c r="A13" s="13" t="s">
        <v>465</v>
      </c>
      <c r="B13" s="13" t="s">
        <v>422</v>
      </c>
      <c r="C13" s="14">
        <v>1348</v>
      </c>
      <c r="D13" s="15">
        <v>1.88484018009E-2</v>
      </c>
      <c r="E13" s="16" t="s">
        <v>469</v>
      </c>
    </row>
    <row r="14" spans="1:11" x14ac:dyDescent="0.25">
      <c r="A14" s="13" t="s">
        <v>465</v>
      </c>
      <c r="B14" s="13" t="s">
        <v>418</v>
      </c>
      <c r="C14" s="14">
        <v>1210</v>
      </c>
      <c r="D14" s="15">
        <v>1.69188176403E-2</v>
      </c>
      <c r="E14" s="16" t="s">
        <v>469</v>
      </c>
    </row>
    <row r="15" spans="1:11" x14ac:dyDescent="0.25">
      <c r="A15" s="13" t="s">
        <v>465</v>
      </c>
      <c r="B15" s="13" t="s">
        <v>432</v>
      </c>
      <c r="C15" s="14">
        <v>1205</v>
      </c>
      <c r="D15" s="15">
        <v>1.68489051707E-2</v>
      </c>
      <c r="E15" s="16" t="s">
        <v>469</v>
      </c>
    </row>
    <row r="16" spans="1:11" x14ac:dyDescent="0.25">
      <c r="A16" s="13" t="s">
        <v>465</v>
      </c>
      <c r="B16" s="13" t="s">
        <v>419</v>
      </c>
      <c r="C16" s="14">
        <v>1024</v>
      </c>
      <c r="D16" s="15">
        <v>1.43180737716E-2</v>
      </c>
      <c r="E16" s="16" t="s">
        <v>469</v>
      </c>
    </row>
    <row r="17" spans="1:5" x14ac:dyDescent="0.25">
      <c r="A17" s="13" t="s">
        <v>465</v>
      </c>
      <c r="B17" s="13" t="s">
        <v>427</v>
      </c>
      <c r="C17" s="14">
        <v>789</v>
      </c>
      <c r="D17" s="15">
        <v>1.1032187701E-2</v>
      </c>
      <c r="E17" s="16" t="s">
        <v>469</v>
      </c>
    </row>
    <row r="18" spans="1:5" x14ac:dyDescent="0.25">
      <c r="A18" s="13" t="s">
        <v>465</v>
      </c>
      <c r="B18" s="13" t="s">
        <v>429</v>
      </c>
      <c r="C18" s="14">
        <v>748</v>
      </c>
      <c r="D18" s="15">
        <v>1.04589054504E-2</v>
      </c>
      <c r="E18" s="16" t="s">
        <v>469</v>
      </c>
    </row>
    <row r="19" spans="1:5" x14ac:dyDescent="0.25">
      <c r="A19" s="13" t="s">
        <v>465</v>
      </c>
      <c r="B19" s="13" t="s">
        <v>416</v>
      </c>
      <c r="C19" s="14">
        <v>746</v>
      </c>
      <c r="D19" s="15">
        <v>1.04309404625E-2</v>
      </c>
      <c r="E19" s="16" t="s">
        <v>469</v>
      </c>
    </row>
    <row r="20" spans="1:5" x14ac:dyDescent="0.25">
      <c r="A20" s="13" t="s">
        <v>465</v>
      </c>
      <c r="B20" s="13" t="s">
        <v>431</v>
      </c>
      <c r="C20" s="14">
        <v>730</v>
      </c>
      <c r="D20" s="15">
        <v>1.0207220559900001E-2</v>
      </c>
      <c r="E20" s="16" t="s">
        <v>469</v>
      </c>
    </row>
    <row r="21" spans="1:5" x14ac:dyDescent="0.25">
      <c r="A21" s="13" t="s">
        <v>465</v>
      </c>
      <c r="B21" s="13" t="s">
        <v>425</v>
      </c>
      <c r="C21" s="14">
        <v>642</v>
      </c>
      <c r="D21" s="15">
        <v>8.9767610951099995E-3</v>
      </c>
      <c r="E21" s="16" t="s">
        <v>469</v>
      </c>
    </row>
    <row r="22" spans="1:5" x14ac:dyDescent="0.25">
      <c r="A22" s="2" t="s">
        <v>465</v>
      </c>
      <c r="B22" s="2" t="s">
        <v>442</v>
      </c>
      <c r="C22" s="4">
        <v>630</v>
      </c>
      <c r="D22" s="3">
        <v>8.8089711680999997E-3</v>
      </c>
      <c r="E22" s="10"/>
    </row>
    <row r="23" spans="1:5" x14ac:dyDescent="0.25">
      <c r="A23" s="13" t="s">
        <v>465</v>
      </c>
      <c r="B23" s="13" t="s">
        <v>414</v>
      </c>
      <c r="C23" s="14">
        <v>537</v>
      </c>
      <c r="D23" s="15">
        <v>7.5085992337600004E-3</v>
      </c>
      <c r="E23" s="16" t="s">
        <v>469</v>
      </c>
    </row>
    <row r="24" spans="1:5" x14ac:dyDescent="0.25">
      <c r="A24" s="13" t="s">
        <v>465</v>
      </c>
      <c r="B24" s="13" t="s">
        <v>421</v>
      </c>
      <c r="C24" s="14">
        <v>528</v>
      </c>
      <c r="D24" s="15">
        <v>7.3827567885000004E-3</v>
      </c>
      <c r="E24" s="16" t="s">
        <v>469</v>
      </c>
    </row>
    <row r="25" spans="1:5" x14ac:dyDescent="0.25">
      <c r="A25" s="13" t="s">
        <v>465</v>
      </c>
      <c r="B25" s="13" t="s">
        <v>423</v>
      </c>
      <c r="C25" s="14">
        <v>489</v>
      </c>
      <c r="D25" s="15">
        <v>6.8374395257099997E-3</v>
      </c>
      <c r="E25" s="16" t="s">
        <v>469</v>
      </c>
    </row>
    <row r="26" spans="1:5" x14ac:dyDescent="0.25">
      <c r="A26" s="13" t="s">
        <v>465</v>
      </c>
      <c r="B26" s="13" t="s">
        <v>424</v>
      </c>
      <c r="C26" s="14">
        <v>480</v>
      </c>
      <c r="D26" s="15">
        <v>6.7115970804600003E-3</v>
      </c>
      <c r="E26" s="16" t="s">
        <v>469</v>
      </c>
    </row>
    <row r="27" spans="1:5" x14ac:dyDescent="0.25">
      <c r="A27" s="13" t="s">
        <v>465</v>
      </c>
      <c r="B27" s="13" t="s">
        <v>426</v>
      </c>
      <c r="C27" s="14">
        <v>414</v>
      </c>
      <c r="D27" s="15">
        <v>5.7887524818900004E-3</v>
      </c>
      <c r="E27" s="16" t="s">
        <v>469</v>
      </c>
    </row>
    <row r="28" spans="1:5" x14ac:dyDescent="0.25">
      <c r="A28" s="13" t="s">
        <v>465</v>
      </c>
      <c r="B28" s="13" t="s">
        <v>437</v>
      </c>
      <c r="C28" s="14">
        <v>329</v>
      </c>
      <c r="D28" s="15">
        <v>4.6002404988999997E-3</v>
      </c>
      <c r="E28" s="16" t="s">
        <v>469</v>
      </c>
    </row>
    <row r="29" spans="1:5" x14ac:dyDescent="0.25">
      <c r="A29" s="13" t="s">
        <v>465</v>
      </c>
      <c r="B29" s="13" t="s">
        <v>430</v>
      </c>
      <c r="C29" s="14">
        <v>284</v>
      </c>
      <c r="D29" s="15">
        <v>3.9710282725999996E-3</v>
      </c>
      <c r="E29" s="16" t="s">
        <v>469</v>
      </c>
    </row>
    <row r="30" spans="1:5" x14ac:dyDescent="0.25">
      <c r="A30" s="13" t="s">
        <v>465</v>
      </c>
      <c r="B30" s="13" t="s">
        <v>436</v>
      </c>
      <c r="C30" s="14">
        <v>255</v>
      </c>
      <c r="D30" s="15">
        <v>3.5655359489900002E-3</v>
      </c>
      <c r="E30" s="16" t="s">
        <v>469</v>
      </c>
    </row>
    <row r="31" spans="1:5" x14ac:dyDescent="0.25">
      <c r="A31" s="13" t="s">
        <v>465</v>
      </c>
      <c r="B31" s="13" t="s">
        <v>447</v>
      </c>
      <c r="C31" s="14">
        <v>242</v>
      </c>
      <c r="D31" s="15">
        <v>3.3837635280599999E-3</v>
      </c>
      <c r="E31" s="16" t="s">
        <v>469</v>
      </c>
    </row>
    <row r="32" spans="1:5" x14ac:dyDescent="0.25">
      <c r="A32" s="13" t="s">
        <v>465</v>
      </c>
      <c r="B32" s="13" t="s">
        <v>26</v>
      </c>
      <c r="C32" s="14">
        <v>226</v>
      </c>
      <c r="D32" s="15">
        <v>3.1600436253799999E-3</v>
      </c>
      <c r="E32" s="16" t="s">
        <v>469</v>
      </c>
    </row>
    <row r="33" spans="1:5" x14ac:dyDescent="0.25">
      <c r="A33" s="13" t="s">
        <v>465</v>
      </c>
      <c r="B33" s="13" t="s">
        <v>446</v>
      </c>
      <c r="C33" s="14">
        <v>176</v>
      </c>
      <c r="D33" s="15">
        <v>2.4609189294999998E-3</v>
      </c>
      <c r="E33" s="16" t="s">
        <v>469</v>
      </c>
    </row>
    <row r="34" spans="1:5" x14ac:dyDescent="0.25">
      <c r="A34" s="13" t="s">
        <v>465</v>
      </c>
      <c r="B34" s="13" t="s">
        <v>281</v>
      </c>
      <c r="C34" s="14">
        <v>169</v>
      </c>
      <c r="D34" s="15">
        <v>2.3630414720799998E-3</v>
      </c>
      <c r="E34" s="16" t="s">
        <v>469</v>
      </c>
    </row>
    <row r="35" spans="1:5" x14ac:dyDescent="0.25">
      <c r="A35" s="2" t="s">
        <v>465</v>
      </c>
      <c r="B35" s="2" t="s">
        <v>434</v>
      </c>
      <c r="C35" s="4">
        <v>145</v>
      </c>
      <c r="D35" s="3">
        <v>2.02746161805E-3</v>
      </c>
      <c r="E35" s="10"/>
    </row>
    <row r="36" spans="1:5" x14ac:dyDescent="0.25">
      <c r="A36" s="13" t="s">
        <v>465</v>
      </c>
      <c r="B36" s="13" t="s">
        <v>443</v>
      </c>
      <c r="C36" s="14">
        <v>135</v>
      </c>
      <c r="D36" s="15">
        <v>1.88763667888E-3</v>
      </c>
      <c r="E36" s="16" t="s">
        <v>469</v>
      </c>
    </row>
    <row r="37" spans="1:5" x14ac:dyDescent="0.25">
      <c r="A37" s="2" t="s">
        <v>465</v>
      </c>
      <c r="B37" s="2" t="s">
        <v>445</v>
      </c>
      <c r="C37" s="4">
        <v>122</v>
      </c>
      <c r="D37" s="3">
        <v>1.70586425795E-3</v>
      </c>
      <c r="E37" s="10"/>
    </row>
    <row r="38" spans="1:5" x14ac:dyDescent="0.25">
      <c r="A38" s="13" t="s">
        <v>465</v>
      </c>
      <c r="B38" s="13" t="s">
        <v>441</v>
      </c>
      <c r="C38" s="14">
        <v>63</v>
      </c>
      <c r="D38" s="15">
        <v>8.8089711680999999E-4</v>
      </c>
      <c r="E38" s="16" t="s">
        <v>469</v>
      </c>
    </row>
    <row r="39" spans="1:5" x14ac:dyDescent="0.25">
      <c r="A39" s="2" t="s">
        <v>465</v>
      </c>
      <c r="B39" s="2" t="s">
        <v>438</v>
      </c>
      <c r="C39" s="4">
        <v>41</v>
      </c>
      <c r="D39" s="3">
        <v>5.7328225062199998E-4</v>
      </c>
      <c r="E39" s="10"/>
    </row>
    <row r="40" spans="1:5" x14ac:dyDescent="0.25">
      <c r="A40" s="2" t="s">
        <v>465</v>
      </c>
      <c r="B40" s="2" t="s">
        <v>435</v>
      </c>
      <c r="C40" s="4">
        <v>38</v>
      </c>
      <c r="D40" s="3">
        <v>5.3133476886899999E-4</v>
      </c>
      <c r="E40" s="10"/>
    </row>
    <row r="41" spans="1:5" x14ac:dyDescent="0.25">
      <c r="A41" s="2" t="s">
        <v>465</v>
      </c>
      <c r="B41" s="2" t="s">
        <v>440</v>
      </c>
      <c r="C41" s="4">
        <v>26</v>
      </c>
      <c r="D41" s="3">
        <v>3.6354484185800002E-4</v>
      </c>
      <c r="E41" s="10"/>
    </row>
    <row r="42" spans="1:5" x14ac:dyDescent="0.25">
      <c r="A42" s="13" t="s">
        <v>465</v>
      </c>
      <c r="B42" s="13" t="s">
        <v>439</v>
      </c>
      <c r="C42" s="14">
        <v>25</v>
      </c>
      <c r="D42" s="15">
        <v>3.4956234793999998E-4</v>
      </c>
      <c r="E42" s="16" t="s">
        <v>469</v>
      </c>
    </row>
    <row r="43" spans="1:5" x14ac:dyDescent="0.25">
      <c r="A43" s="13" t="s">
        <v>465</v>
      </c>
      <c r="B43" s="13" t="s">
        <v>444</v>
      </c>
      <c r="C43" s="14">
        <v>13</v>
      </c>
      <c r="D43" s="15">
        <v>1.8177242092900001E-4</v>
      </c>
      <c r="E43" s="16" t="s">
        <v>469</v>
      </c>
    </row>
    <row r="44" spans="1:5" x14ac:dyDescent="0.25">
      <c r="A44" s="24" t="s">
        <v>462</v>
      </c>
      <c r="B44" s="24" t="s">
        <v>55</v>
      </c>
      <c r="C44" s="20">
        <v>43888</v>
      </c>
      <c r="D44" s="21">
        <v>0.33414036209699999</v>
      </c>
      <c r="E44" s="10"/>
    </row>
    <row r="45" spans="1:5" x14ac:dyDescent="0.25">
      <c r="A45" s="25" t="s">
        <v>462</v>
      </c>
      <c r="B45" s="25" t="s">
        <v>53</v>
      </c>
      <c r="C45" s="26">
        <v>17378</v>
      </c>
      <c r="D45" s="27">
        <v>0.132307036377</v>
      </c>
      <c r="E45" s="10"/>
    </row>
    <row r="46" spans="1:5" x14ac:dyDescent="0.25">
      <c r="A46" s="25" t="s">
        <v>462</v>
      </c>
      <c r="B46" s="25" t="s">
        <v>343</v>
      </c>
      <c r="C46" s="26">
        <v>14797</v>
      </c>
      <c r="D46" s="27">
        <v>0.112656647328</v>
      </c>
      <c r="E46" s="10"/>
    </row>
    <row r="47" spans="1:5" x14ac:dyDescent="0.25">
      <c r="A47" s="2" t="s">
        <v>462</v>
      </c>
      <c r="B47" s="2" t="s">
        <v>52</v>
      </c>
      <c r="C47" s="4">
        <v>5575</v>
      </c>
      <c r="D47" s="3">
        <v>4.2445144884499998E-2</v>
      </c>
      <c r="E47" s="10"/>
    </row>
    <row r="48" spans="1:5" x14ac:dyDescent="0.25">
      <c r="A48" s="2" t="s">
        <v>462</v>
      </c>
      <c r="B48" s="2" t="s">
        <v>51</v>
      </c>
      <c r="C48" s="4">
        <v>5105</v>
      </c>
      <c r="D48" s="3">
        <v>3.8866809800100002E-2</v>
      </c>
      <c r="E48" s="10"/>
    </row>
    <row r="49" spans="1:5" x14ac:dyDescent="0.25">
      <c r="A49" s="2" t="s">
        <v>462</v>
      </c>
      <c r="B49" s="2" t="s">
        <v>57</v>
      </c>
      <c r="C49" s="4">
        <v>3757</v>
      </c>
      <c r="D49" s="3">
        <v>2.8603840238799999E-2</v>
      </c>
      <c r="E49" s="10"/>
    </row>
    <row r="50" spans="1:5" x14ac:dyDescent="0.25">
      <c r="A50" s="2" t="s">
        <v>462</v>
      </c>
      <c r="B50" s="2" t="s">
        <v>344</v>
      </c>
      <c r="C50" s="4">
        <v>2617</v>
      </c>
      <c r="D50" s="3">
        <v>1.9924474289300002E-2</v>
      </c>
      <c r="E50" s="10"/>
    </row>
    <row r="51" spans="1:5" x14ac:dyDescent="0.25">
      <c r="A51" s="2" t="s">
        <v>462</v>
      </c>
      <c r="B51" s="2" t="s">
        <v>54</v>
      </c>
      <c r="C51" s="4">
        <v>1853</v>
      </c>
      <c r="D51" s="3">
        <v>1.41077764074E-2</v>
      </c>
      <c r="E51" s="10"/>
    </row>
    <row r="52" spans="1:5" x14ac:dyDescent="0.25">
      <c r="A52" s="2" t="s">
        <v>462</v>
      </c>
      <c r="B52" s="2" t="s">
        <v>353</v>
      </c>
      <c r="C52" s="4">
        <v>1812</v>
      </c>
      <c r="D52" s="3">
        <v>1.37956237723E-2</v>
      </c>
      <c r="E52" s="10"/>
    </row>
    <row r="53" spans="1:5" x14ac:dyDescent="0.25">
      <c r="A53" s="2" t="s">
        <v>462</v>
      </c>
      <c r="B53" s="2" t="s">
        <v>341</v>
      </c>
      <c r="C53" s="4">
        <v>1744</v>
      </c>
      <c r="D53" s="3">
        <v>1.3277907206900001E-2</v>
      </c>
      <c r="E53" s="10"/>
    </row>
    <row r="54" spans="1:5" x14ac:dyDescent="0.25">
      <c r="A54" s="2" t="s">
        <v>462</v>
      </c>
      <c r="B54" s="2" t="s">
        <v>342</v>
      </c>
      <c r="C54" s="4">
        <v>1699</v>
      </c>
      <c r="D54" s="3">
        <v>1.2935300656300001E-2</v>
      </c>
      <c r="E54" s="10"/>
    </row>
    <row r="55" spans="1:5" x14ac:dyDescent="0.25">
      <c r="A55" s="2" t="s">
        <v>462</v>
      </c>
      <c r="B55" s="2" t="s">
        <v>56</v>
      </c>
      <c r="C55" s="4">
        <v>1380</v>
      </c>
      <c r="D55" s="3">
        <v>1.05066008862E-2</v>
      </c>
      <c r="E55" s="10"/>
    </row>
    <row r="56" spans="1:5" x14ac:dyDescent="0.25">
      <c r="A56" s="2" t="s">
        <v>462</v>
      </c>
      <c r="B56" s="2" t="s">
        <v>340</v>
      </c>
      <c r="C56" s="4">
        <v>1046</v>
      </c>
      <c r="D56" s="3">
        <v>7.96369893259E-3</v>
      </c>
      <c r="E56" s="10"/>
    </row>
    <row r="57" spans="1:5" x14ac:dyDescent="0.25">
      <c r="A57" s="2" t="s">
        <v>462</v>
      </c>
      <c r="B57" s="2" t="s">
        <v>350</v>
      </c>
      <c r="C57" s="4">
        <v>644</v>
      </c>
      <c r="D57" s="3">
        <v>4.9030804135600002E-3</v>
      </c>
      <c r="E57" s="10"/>
    </row>
    <row r="58" spans="1:5" x14ac:dyDescent="0.25">
      <c r="A58" s="2" t="s">
        <v>462</v>
      </c>
      <c r="B58" s="2" t="s">
        <v>348</v>
      </c>
      <c r="C58" s="4">
        <v>459</v>
      </c>
      <c r="D58" s="3">
        <v>3.4945868165E-3</v>
      </c>
      <c r="E58" s="10"/>
    </row>
    <row r="59" spans="1:5" x14ac:dyDescent="0.25">
      <c r="A59" s="2" t="s">
        <v>462</v>
      </c>
      <c r="B59" s="2" t="s">
        <v>345</v>
      </c>
      <c r="C59" s="4">
        <v>449</v>
      </c>
      <c r="D59" s="3">
        <v>3.41845202747E-3</v>
      </c>
      <c r="E59" s="10"/>
    </row>
    <row r="60" spans="1:5" x14ac:dyDescent="0.25">
      <c r="A60" s="2" t="s">
        <v>462</v>
      </c>
      <c r="B60" s="2" t="s">
        <v>347</v>
      </c>
      <c r="C60" s="4">
        <v>281</v>
      </c>
      <c r="D60" s="3">
        <v>2.13938757176E-3</v>
      </c>
      <c r="E60" s="10"/>
    </row>
    <row r="61" spans="1:5" x14ac:dyDescent="0.25">
      <c r="A61" s="2" t="s">
        <v>462</v>
      </c>
      <c r="B61" s="2" t="s">
        <v>349</v>
      </c>
      <c r="C61" s="4">
        <v>238</v>
      </c>
      <c r="D61" s="3">
        <v>1.81200797893E-3</v>
      </c>
      <c r="E61" s="10"/>
    </row>
    <row r="62" spans="1:5" x14ac:dyDescent="0.25">
      <c r="A62" s="2" t="s">
        <v>462</v>
      </c>
      <c r="B62" s="2" t="s">
        <v>351</v>
      </c>
      <c r="C62" s="4">
        <v>212</v>
      </c>
      <c r="D62" s="3">
        <v>1.61405752745E-3</v>
      </c>
      <c r="E62" s="10"/>
    </row>
    <row r="63" spans="1:5" x14ac:dyDescent="0.25">
      <c r="A63" s="2" t="s">
        <v>462</v>
      </c>
      <c r="B63" s="2" t="s">
        <v>352</v>
      </c>
      <c r="C63" s="4">
        <v>209</v>
      </c>
      <c r="D63" s="3">
        <v>1.59121709074E-3</v>
      </c>
      <c r="E63" s="10"/>
    </row>
    <row r="64" spans="1:5" x14ac:dyDescent="0.25">
      <c r="A64" s="2" t="s">
        <v>462</v>
      </c>
      <c r="B64" s="2" t="s">
        <v>346</v>
      </c>
      <c r="C64" s="4">
        <v>165</v>
      </c>
      <c r="D64" s="3">
        <v>1.2562240189999999E-3</v>
      </c>
      <c r="E64" s="10"/>
    </row>
    <row r="65" spans="1:5" x14ac:dyDescent="0.25">
      <c r="A65" s="24" t="s">
        <v>460</v>
      </c>
      <c r="B65" s="24" t="s">
        <v>43</v>
      </c>
      <c r="C65" s="20">
        <v>65870</v>
      </c>
      <c r="D65" s="21">
        <v>0.49002759985400002</v>
      </c>
      <c r="E65" s="10"/>
    </row>
    <row r="66" spans="1:5" x14ac:dyDescent="0.25">
      <c r="A66" s="28" t="s">
        <v>460</v>
      </c>
      <c r="B66" s="28" t="s">
        <v>46</v>
      </c>
      <c r="C66" s="22">
        <v>10031</v>
      </c>
      <c r="D66" s="23">
        <v>7.4623756704700006E-2</v>
      </c>
      <c r="E66" s="10"/>
    </row>
    <row r="67" spans="1:5" x14ac:dyDescent="0.25">
      <c r="A67" s="13" t="s">
        <v>460</v>
      </c>
      <c r="B67" s="13" t="s">
        <v>322</v>
      </c>
      <c r="C67" s="14">
        <v>8611</v>
      </c>
      <c r="D67" s="15">
        <v>6.4059931111999993E-2</v>
      </c>
      <c r="E67" s="16" t="s">
        <v>469</v>
      </c>
    </row>
    <row r="68" spans="1:5" x14ac:dyDescent="0.25">
      <c r="A68" s="25" t="s">
        <v>460</v>
      </c>
      <c r="B68" s="25" t="s">
        <v>45</v>
      </c>
      <c r="C68" s="26">
        <v>7247</v>
      </c>
      <c r="D68" s="27">
        <v>5.3912707091899999E-2</v>
      </c>
      <c r="E68" s="10"/>
    </row>
    <row r="69" spans="1:5" x14ac:dyDescent="0.25">
      <c r="A69" s="2" t="s">
        <v>460</v>
      </c>
      <c r="B69" s="2" t="s">
        <v>326</v>
      </c>
      <c r="C69" s="4">
        <v>5395</v>
      </c>
      <c r="D69" s="3">
        <v>4.0135097938599998E-2</v>
      </c>
      <c r="E69" s="10"/>
    </row>
    <row r="70" spans="1:5" x14ac:dyDescent="0.25">
      <c r="A70" s="25" t="s">
        <v>460</v>
      </c>
      <c r="B70" s="25" t="s">
        <v>47</v>
      </c>
      <c r="C70" s="26">
        <v>3023</v>
      </c>
      <c r="D70" s="27">
        <v>2.2489045610400001E-2</v>
      </c>
      <c r="E70" s="10"/>
    </row>
    <row r="71" spans="1:5" x14ac:dyDescent="0.25">
      <c r="A71" s="2" t="s">
        <v>460</v>
      </c>
      <c r="B71" s="2" t="s">
        <v>306</v>
      </c>
      <c r="C71" s="4">
        <v>2622</v>
      </c>
      <c r="D71" s="3">
        <v>1.9505880777600001E-2</v>
      </c>
      <c r="E71" s="10"/>
    </row>
    <row r="72" spans="1:5" x14ac:dyDescent="0.25">
      <c r="A72" s="2" t="s">
        <v>460</v>
      </c>
      <c r="B72" s="2" t="s">
        <v>305</v>
      </c>
      <c r="C72" s="4">
        <v>2004</v>
      </c>
      <c r="D72" s="3">
        <v>1.49083848506E-2</v>
      </c>
      <c r="E72" s="10"/>
    </row>
    <row r="73" spans="1:5" x14ac:dyDescent="0.25">
      <c r="A73" s="13" t="s">
        <v>460</v>
      </c>
      <c r="B73" s="13" t="s">
        <v>307</v>
      </c>
      <c r="C73" s="14">
        <v>1522</v>
      </c>
      <c r="D73" s="15">
        <v>1.13226356001E-2</v>
      </c>
      <c r="E73" s="16" t="s">
        <v>469</v>
      </c>
    </row>
    <row r="74" spans="1:5" x14ac:dyDescent="0.25">
      <c r="A74" s="13" t="s">
        <v>460</v>
      </c>
      <c r="B74" s="13" t="s">
        <v>308</v>
      </c>
      <c r="C74" s="14">
        <v>1443</v>
      </c>
      <c r="D74" s="15">
        <v>1.07349298101E-2</v>
      </c>
      <c r="E74" s="16" t="s">
        <v>469</v>
      </c>
    </row>
    <row r="75" spans="1:5" x14ac:dyDescent="0.25">
      <c r="A75" s="2" t="s">
        <v>460</v>
      </c>
      <c r="B75" s="2" t="s">
        <v>44</v>
      </c>
      <c r="C75" s="4">
        <v>1314</v>
      </c>
      <c r="D75" s="3">
        <v>9.7752583301699992E-3</v>
      </c>
      <c r="E75" s="10"/>
    </row>
    <row r="76" spans="1:5" x14ac:dyDescent="0.25">
      <c r="A76" s="2" t="s">
        <v>460</v>
      </c>
      <c r="B76" s="2" t="s">
        <v>313</v>
      </c>
      <c r="C76" s="4">
        <v>1188</v>
      </c>
      <c r="D76" s="3">
        <v>8.8379047916600003E-3</v>
      </c>
      <c r="E76" s="10"/>
    </row>
    <row r="77" spans="1:5" x14ac:dyDescent="0.25">
      <c r="A77" s="2" t="s">
        <v>460</v>
      </c>
      <c r="B77" s="2" t="s">
        <v>311</v>
      </c>
      <c r="C77" s="4">
        <v>1119</v>
      </c>
      <c r="D77" s="3">
        <v>8.32459213962E-3</v>
      </c>
      <c r="E77" s="10"/>
    </row>
    <row r="78" spans="1:5" x14ac:dyDescent="0.25">
      <c r="A78" s="13" t="s">
        <v>460</v>
      </c>
      <c r="B78" s="13" t="s">
        <v>310</v>
      </c>
      <c r="C78" s="14">
        <v>964</v>
      </c>
      <c r="D78" s="15">
        <v>7.1714985009799998E-3</v>
      </c>
      <c r="E78" s="16" t="s">
        <v>469</v>
      </c>
    </row>
    <row r="79" spans="1:5" x14ac:dyDescent="0.25">
      <c r="A79" s="13" t="s">
        <v>460</v>
      </c>
      <c r="B79" s="13" t="s">
        <v>309</v>
      </c>
      <c r="C79" s="14">
        <v>951</v>
      </c>
      <c r="D79" s="15">
        <v>7.0747874216100003E-3</v>
      </c>
      <c r="E79" s="16" t="s">
        <v>469</v>
      </c>
    </row>
    <row r="80" spans="1:5" x14ac:dyDescent="0.25">
      <c r="A80" s="13" t="s">
        <v>460</v>
      </c>
      <c r="B80" s="13" t="s">
        <v>304</v>
      </c>
      <c r="C80" s="14">
        <v>885</v>
      </c>
      <c r="D80" s="15">
        <v>6.5837927109599998E-3</v>
      </c>
      <c r="E80" s="16" t="s">
        <v>469</v>
      </c>
    </row>
    <row r="81" spans="1:5" x14ac:dyDescent="0.25">
      <c r="A81" s="2" t="s">
        <v>460</v>
      </c>
      <c r="B81" s="2" t="s">
        <v>328</v>
      </c>
      <c r="C81" s="4">
        <v>832</v>
      </c>
      <c r="D81" s="3">
        <v>6.1895090796799997E-3</v>
      </c>
      <c r="E81" s="10"/>
    </row>
    <row r="82" spans="1:5" x14ac:dyDescent="0.25">
      <c r="A82" s="2" t="s">
        <v>460</v>
      </c>
      <c r="B82" s="2" t="s">
        <v>325</v>
      </c>
      <c r="C82" s="4">
        <v>779</v>
      </c>
      <c r="D82" s="3">
        <v>5.7952254483999996E-3</v>
      </c>
      <c r="E82" s="10"/>
    </row>
    <row r="83" spans="1:5" x14ac:dyDescent="0.25">
      <c r="A83" s="2" t="s">
        <v>460</v>
      </c>
      <c r="B83" s="2" t="s">
        <v>312</v>
      </c>
      <c r="C83" s="4">
        <v>631</v>
      </c>
      <c r="D83" s="3">
        <v>4.6942070063500001E-3</v>
      </c>
      <c r="E83" s="10"/>
    </row>
    <row r="84" spans="1:5" x14ac:dyDescent="0.25">
      <c r="A84" s="2" t="s">
        <v>460</v>
      </c>
      <c r="B84" s="2" t="s">
        <v>323</v>
      </c>
      <c r="C84" s="4">
        <v>558</v>
      </c>
      <c r="D84" s="3">
        <v>4.1511370991099998E-3</v>
      </c>
      <c r="E84" s="10"/>
    </row>
    <row r="85" spans="1:5" x14ac:dyDescent="0.25">
      <c r="A85" s="13" t="s">
        <v>460</v>
      </c>
      <c r="B85" s="13" t="s">
        <v>321</v>
      </c>
      <c r="C85" s="14">
        <v>549</v>
      </c>
      <c r="D85" s="15">
        <v>4.0841832749299997E-3</v>
      </c>
      <c r="E85" s="16" t="s">
        <v>469</v>
      </c>
    </row>
    <row r="86" spans="1:5" x14ac:dyDescent="0.25">
      <c r="A86" s="13" t="s">
        <v>460</v>
      </c>
      <c r="B86" s="13" t="s">
        <v>303</v>
      </c>
      <c r="C86" s="14">
        <v>452</v>
      </c>
      <c r="D86" s="15">
        <v>3.3625698365599998E-3</v>
      </c>
      <c r="E86" s="16" t="s">
        <v>469</v>
      </c>
    </row>
    <row r="87" spans="1:5" x14ac:dyDescent="0.25">
      <c r="A87" s="13" t="s">
        <v>460</v>
      </c>
      <c r="B87" s="13" t="s">
        <v>327</v>
      </c>
      <c r="C87" s="14">
        <v>280</v>
      </c>
      <c r="D87" s="15">
        <v>2.08300786335E-3</v>
      </c>
      <c r="E87" s="16" t="s">
        <v>469</v>
      </c>
    </row>
    <row r="88" spans="1:5" x14ac:dyDescent="0.25">
      <c r="A88" s="13" t="s">
        <v>460</v>
      </c>
      <c r="B88" s="13" t="s">
        <v>320</v>
      </c>
      <c r="C88" s="14">
        <v>208</v>
      </c>
      <c r="D88" s="15">
        <v>1.5473772699199999E-3</v>
      </c>
      <c r="E88" s="16" t="s">
        <v>469</v>
      </c>
    </row>
    <row r="89" spans="1:5" x14ac:dyDescent="0.25">
      <c r="A89" s="24" t="s">
        <v>455</v>
      </c>
      <c r="B89" s="24" t="s">
        <v>16</v>
      </c>
      <c r="C89" s="20">
        <v>15301</v>
      </c>
      <c r="D89" s="21">
        <v>0.28548239640299999</v>
      </c>
      <c r="E89" s="10"/>
    </row>
    <row r="90" spans="1:5" x14ac:dyDescent="0.25">
      <c r="A90" s="25" t="s">
        <v>455</v>
      </c>
      <c r="B90" s="25" t="s">
        <v>13</v>
      </c>
      <c r="C90" s="26">
        <v>7532</v>
      </c>
      <c r="D90" s="27">
        <v>0.14053025355900001</v>
      </c>
      <c r="E90" s="10"/>
    </row>
    <row r="91" spans="1:5" x14ac:dyDescent="0.25">
      <c r="A91" s="13" t="s">
        <v>455</v>
      </c>
      <c r="B91" s="13" t="s">
        <v>199</v>
      </c>
      <c r="C91" s="14">
        <v>4038</v>
      </c>
      <c r="D91" s="15">
        <v>7.5340037688699998E-2</v>
      </c>
      <c r="E91" s="16" t="s">
        <v>469</v>
      </c>
    </row>
    <row r="92" spans="1:5" x14ac:dyDescent="0.25">
      <c r="A92" s="2" t="s">
        <v>455</v>
      </c>
      <c r="B92" s="2" t="s">
        <v>195</v>
      </c>
      <c r="C92" s="4">
        <v>2534</v>
      </c>
      <c r="D92" s="3">
        <v>4.7278765602599998E-2</v>
      </c>
      <c r="E92" s="10"/>
    </row>
    <row r="93" spans="1:5" x14ac:dyDescent="0.25">
      <c r="A93" s="25" t="s">
        <v>455</v>
      </c>
      <c r="B93" s="25" t="s">
        <v>17</v>
      </c>
      <c r="C93" s="26">
        <v>2310</v>
      </c>
      <c r="D93" s="27">
        <v>4.30994272067E-2</v>
      </c>
      <c r="E93" s="10"/>
    </row>
    <row r="94" spans="1:5" x14ac:dyDescent="0.25">
      <c r="A94" s="2" t="s">
        <v>455</v>
      </c>
      <c r="B94" s="2" t="s">
        <v>198</v>
      </c>
      <c r="C94" s="4">
        <v>1963</v>
      </c>
      <c r="D94" s="3">
        <v>3.6625184245399997E-2</v>
      </c>
      <c r="E94" s="10"/>
    </row>
    <row r="95" spans="1:5" x14ac:dyDescent="0.25">
      <c r="A95" s="2" t="s">
        <v>455</v>
      </c>
      <c r="B95" s="2" t="s">
        <v>15</v>
      </c>
      <c r="C95" s="4">
        <v>1837</v>
      </c>
      <c r="D95" s="3">
        <v>3.4274306397700002E-2</v>
      </c>
      <c r="E95" s="10"/>
    </row>
    <row r="96" spans="1:5" x14ac:dyDescent="0.25">
      <c r="A96" s="2" t="s">
        <v>455</v>
      </c>
      <c r="B96" s="2" t="s">
        <v>196</v>
      </c>
      <c r="C96" s="4">
        <v>1538</v>
      </c>
      <c r="D96" s="3">
        <v>2.86956359498E-2</v>
      </c>
      <c r="E96" s="10"/>
    </row>
    <row r="97" spans="1:5" x14ac:dyDescent="0.25">
      <c r="A97" s="2" t="s">
        <v>455</v>
      </c>
      <c r="B97" s="2" t="s">
        <v>201</v>
      </c>
      <c r="C97" s="4">
        <v>1424</v>
      </c>
      <c r="D97" s="3">
        <v>2.65686512305E-2</v>
      </c>
      <c r="E97" s="10"/>
    </row>
    <row r="98" spans="1:5" s="35" customFormat="1" x14ac:dyDescent="0.25">
      <c r="A98" s="31" t="s">
        <v>455</v>
      </c>
      <c r="B98" s="31" t="s">
        <v>331</v>
      </c>
      <c r="C98" s="32">
        <v>1350</v>
      </c>
      <c r="D98" s="33">
        <v>2.5187976939E-2</v>
      </c>
      <c r="E98" s="34" t="s">
        <v>469</v>
      </c>
    </row>
    <row r="99" spans="1:5" x14ac:dyDescent="0.25">
      <c r="A99" s="13" t="s">
        <v>455</v>
      </c>
      <c r="B99" s="13" t="s">
        <v>194</v>
      </c>
      <c r="C99" s="14">
        <v>1209</v>
      </c>
      <c r="D99" s="15">
        <v>2.25572326809E-2</v>
      </c>
      <c r="E99" s="16" t="s">
        <v>469</v>
      </c>
    </row>
    <row r="100" spans="1:5" x14ac:dyDescent="0.25">
      <c r="A100" s="2" t="s">
        <v>455</v>
      </c>
      <c r="B100" s="2" t="s">
        <v>206</v>
      </c>
      <c r="C100" s="4">
        <v>1019</v>
      </c>
      <c r="D100" s="3">
        <v>1.9012258148800001E-2</v>
      </c>
      <c r="E100" s="10"/>
    </row>
    <row r="101" spans="1:5" x14ac:dyDescent="0.25">
      <c r="A101" s="2" t="s">
        <v>455</v>
      </c>
      <c r="B101" s="2" t="s">
        <v>200</v>
      </c>
      <c r="C101" s="4">
        <v>961</v>
      </c>
      <c r="D101" s="3">
        <v>1.7930108028400001E-2</v>
      </c>
      <c r="E101" s="10"/>
    </row>
    <row r="102" spans="1:5" x14ac:dyDescent="0.25">
      <c r="A102" s="2" t="s">
        <v>455</v>
      </c>
      <c r="B102" s="2" t="s">
        <v>235</v>
      </c>
      <c r="C102" s="4">
        <v>785</v>
      </c>
      <c r="D102" s="3">
        <v>1.4646342146E-2</v>
      </c>
      <c r="E102" s="10"/>
    </row>
    <row r="103" spans="1:5" x14ac:dyDescent="0.25">
      <c r="A103" s="2" t="s">
        <v>455</v>
      </c>
      <c r="B103" s="2" t="s">
        <v>228</v>
      </c>
      <c r="C103" s="4">
        <v>765</v>
      </c>
      <c r="D103" s="3">
        <v>1.42731869321E-2</v>
      </c>
      <c r="E103" s="10"/>
    </row>
    <row r="104" spans="1:5" x14ac:dyDescent="0.25">
      <c r="A104" s="2" t="s">
        <v>455</v>
      </c>
      <c r="B104" s="2" t="s">
        <v>244</v>
      </c>
      <c r="C104" s="4">
        <v>677</v>
      </c>
      <c r="D104" s="3">
        <v>1.2631303990899999E-2</v>
      </c>
      <c r="E104" s="10"/>
    </row>
    <row r="105" spans="1:5" x14ac:dyDescent="0.25">
      <c r="A105" s="2" t="s">
        <v>455</v>
      </c>
      <c r="B105" s="2" t="s">
        <v>203</v>
      </c>
      <c r="C105" s="4">
        <v>666</v>
      </c>
      <c r="D105" s="3">
        <v>1.24260686232E-2</v>
      </c>
      <c r="E105" s="10"/>
    </row>
    <row r="106" spans="1:5" x14ac:dyDescent="0.25">
      <c r="A106" s="2" t="s">
        <v>455</v>
      </c>
      <c r="B106" s="2" t="s">
        <v>14</v>
      </c>
      <c r="C106" s="4">
        <v>662</v>
      </c>
      <c r="D106" s="3">
        <v>1.23514375805E-2</v>
      </c>
      <c r="E106" s="10"/>
    </row>
    <row r="107" spans="1:5" x14ac:dyDescent="0.25">
      <c r="A107" s="2" t="s">
        <v>455</v>
      </c>
      <c r="B107" s="2" t="s">
        <v>197</v>
      </c>
      <c r="C107" s="4">
        <v>570</v>
      </c>
      <c r="D107" s="3">
        <v>1.06349235965E-2</v>
      </c>
      <c r="E107" s="10"/>
    </row>
    <row r="108" spans="1:5" x14ac:dyDescent="0.25">
      <c r="A108" s="2" t="s">
        <v>455</v>
      </c>
      <c r="B108" s="2" t="s">
        <v>237</v>
      </c>
      <c r="C108" s="4">
        <v>487</v>
      </c>
      <c r="D108" s="3">
        <v>9.0863294587399997E-3</v>
      </c>
      <c r="E108" s="10"/>
    </row>
    <row r="109" spans="1:5" x14ac:dyDescent="0.25">
      <c r="A109" s="2" t="s">
        <v>455</v>
      </c>
      <c r="B109" s="2" t="s">
        <v>253</v>
      </c>
      <c r="C109" s="4">
        <v>439</v>
      </c>
      <c r="D109" s="3">
        <v>8.1907569453500001E-3</v>
      </c>
      <c r="E109" s="10"/>
    </row>
    <row r="110" spans="1:5" x14ac:dyDescent="0.25">
      <c r="A110" s="2" t="s">
        <v>455</v>
      </c>
      <c r="B110" s="2" t="s">
        <v>18</v>
      </c>
      <c r="C110" s="4">
        <v>353</v>
      </c>
      <c r="D110" s="3">
        <v>6.5861895255299998E-3</v>
      </c>
      <c r="E110" s="10"/>
    </row>
    <row r="111" spans="1:5" x14ac:dyDescent="0.25">
      <c r="A111" s="13" t="s">
        <v>455</v>
      </c>
      <c r="B111" s="13" t="s">
        <v>205</v>
      </c>
      <c r="C111" s="14">
        <v>318</v>
      </c>
      <c r="D111" s="15">
        <v>5.9331679011899998E-3</v>
      </c>
      <c r="E111" s="16" t="s">
        <v>469</v>
      </c>
    </row>
    <row r="112" spans="1:5" x14ac:dyDescent="0.25">
      <c r="A112" s="2" t="s">
        <v>455</v>
      </c>
      <c r="B112" s="2" t="s">
        <v>231</v>
      </c>
      <c r="C112" s="4">
        <v>256</v>
      </c>
      <c r="D112" s="3">
        <v>4.7763867380599999E-3</v>
      </c>
      <c r="E112" s="10"/>
    </row>
    <row r="113" spans="1:5" x14ac:dyDescent="0.25">
      <c r="A113" s="2" t="s">
        <v>455</v>
      </c>
      <c r="B113" s="2" t="s">
        <v>246</v>
      </c>
      <c r="C113" s="4">
        <v>235</v>
      </c>
      <c r="D113" s="3">
        <v>4.3845737634600002E-3</v>
      </c>
      <c r="E113" s="10"/>
    </row>
    <row r="114" spans="1:5" x14ac:dyDescent="0.25">
      <c r="A114" s="2" t="s">
        <v>455</v>
      </c>
      <c r="B114" s="2" t="s">
        <v>208</v>
      </c>
      <c r="C114" s="4">
        <v>231</v>
      </c>
      <c r="D114" s="3">
        <v>4.30994272067E-3</v>
      </c>
      <c r="E114" s="10"/>
    </row>
    <row r="115" spans="1:5" x14ac:dyDescent="0.25">
      <c r="A115" s="2" t="s">
        <v>455</v>
      </c>
      <c r="B115" s="29" t="s">
        <v>202</v>
      </c>
      <c r="C115" s="4">
        <v>231</v>
      </c>
      <c r="D115" s="3">
        <v>4.30994272067E-3</v>
      </c>
      <c r="E115" s="10"/>
    </row>
    <row r="116" spans="1:5" x14ac:dyDescent="0.25">
      <c r="A116" s="13" t="s">
        <v>455</v>
      </c>
      <c r="B116" s="13" t="s">
        <v>254</v>
      </c>
      <c r="C116" s="14">
        <v>226</v>
      </c>
      <c r="D116" s="15">
        <v>4.2166539171999999E-3</v>
      </c>
      <c r="E116" s="16" t="s">
        <v>469</v>
      </c>
    </row>
    <row r="117" spans="1:5" x14ac:dyDescent="0.25">
      <c r="A117" s="2" t="s">
        <v>455</v>
      </c>
      <c r="B117" s="2" t="s">
        <v>234</v>
      </c>
      <c r="C117" s="4">
        <v>217</v>
      </c>
      <c r="D117" s="3">
        <v>4.0487340709400004E-3</v>
      </c>
      <c r="E117" s="10"/>
    </row>
    <row r="118" spans="1:5" x14ac:dyDescent="0.25">
      <c r="A118" s="2" t="s">
        <v>455</v>
      </c>
      <c r="B118" s="2" t="s">
        <v>243</v>
      </c>
      <c r="C118" s="4">
        <v>216</v>
      </c>
      <c r="D118" s="3">
        <v>4.03007631024E-3</v>
      </c>
      <c r="E118" s="10"/>
    </row>
    <row r="119" spans="1:5" x14ac:dyDescent="0.25">
      <c r="A119" s="2" t="s">
        <v>455</v>
      </c>
      <c r="B119" s="2" t="s">
        <v>227</v>
      </c>
      <c r="C119" s="4">
        <v>170</v>
      </c>
      <c r="D119" s="3">
        <v>3.1718193182499999E-3</v>
      </c>
      <c r="E119" s="10"/>
    </row>
    <row r="120" spans="1:5" x14ac:dyDescent="0.25">
      <c r="A120" s="2" t="s">
        <v>455</v>
      </c>
      <c r="B120" s="2" t="s">
        <v>240</v>
      </c>
      <c r="C120" s="4">
        <v>156</v>
      </c>
      <c r="D120" s="3">
        <v>2.9106106685100001E-3</v>
      </c>
      <c r="E120" s="10"/>
    </row>
    <row r="121" spans="1:5" x14ac:dyDescent="0.25">
      <c r="A121" s="2" t="s">
        <v>455</v>
      </c>
      <c r="B121" s="2" t="s">
        <v>230</v>
      </c>
      <c r="C121" s="4">
        <v>148</v>
      </c>
      <c r="D121" s="3">
        <v>2.7613485829399999E-3</v>
      </c>
      <c r="E121" s="10"/>
    </row>
    <row r="122" spans="1:5" x14ac:dyDescent="0.25">
      <c r="A122" s="13" t="s">
        <v>455</v>
      </c>
      <c r="B122" s="13" t="s">
        <v>204</v>
      </c>
      <c r="C122" s="14">
        <v>127</v>
      </c>
      <c r="D122" s="15">
        <v>2.3695356083400002E-3</v>
      </c>
      <c r="E122" s="16" t="s">
        <v>469</v>
      </c>
    </row>
    <row r="123" spans="1:5" x14ac:dyDescent="0.25">
      <c r="A123" s="2" t="s">
        <v>455</v>
      </c>
      <c r="B123" s="2" t="s">
        <v>245</v>
      </c>
      <c r="C123" s="4">
        <v>108</v>
      </c>
      <c r="D123" s="3">
        <v>2.01503815512E-3</v>
      </c>
      <c r="E123" s="10"/>
    </row>
    <row r="124" spans="1:5" x14ac:dyDescent="0.25">
      <c r="A124" s="2" t="s">
        <v>455</v>
      </c>
      <c r="B124" s="2" t="s">
        <v>209</v>
      </c>
      <c r="C124" s="4">
        <v>84</v>
      </c>
      <c r="D124" s="3">
        <v>1.5672518984300001E-3</v>
      </c>
      <c r="E124" s="10"/>
    </row>
    <row r="125" spans="1:5" x14ac:dyDescent="0.25">
      <c r="A125" s="2" t="s">
        <v>455</v>
      </c>
      <c r="B125" s="2" t="s">
        <v>236</v>
      </c>
      <c r="C125" s="4">
        <v>77</v>
      </c>
      <c r="D125" s="3">
        <v>1.4366475735599999E-3</v>
      </c>
      <c r="E125" s="10"/>
    </row>
    <row r="126" spans="1:5" x14ac:dyDescent="0.25">
      <c r="A126" s="2" t="s">
        <v>455</v>
      </c>
      <c r="B126" s="2" t="s">
        <v>242</v>
      </c>
      <c r="C126" s="4">
        <v>76</v>
      </c>
      <c r="D126" s="3">
        <v>1.4179898128599999E-3</v>
      </c>
      <c r="E126" s="10"/>
    </row>
    <row r="127" spans="1:5" x14ac:dyDescent="0.25">
      <c r="A127" s="13" t="s">
        <v>455</v>
      </c>
      <c r="B127" s="13" t="s">
        <v>252</v>
      </c>
      <c r="C127" s="14">
        <v>74</v>
      </c>
      <c r="D127" s="15">
        <v>1.38067429147E-3</v>
      </c>
      <c r="E127" s="16" t="s">
        <v>469</v>
      </c>
    </row>
    <row r="128" spans="1:5" x14ac:dyDescent="0.25">
      <c r="A128" s="2" t="s">
        <v>455</v>
      </c>
      <c r="B128" s="2" t="s">
        <v>229</v>
      </c>
      <c r="C128" s="4">
        <v>70</v>
      </c>
      <c r="D128" s="3">
        <v>1.30604324869E-3</v>
      </c>
      <c r="E128" s="10"/>
    </row>
    <row r="129" spans="1:5" x14ac:dyDescent="0.25">
      <c r="A129" s="2" t="s">
        <v>455</v>
      </c>
      <c r="B129" s="2" t="s">
        <v>226</v>
      </c>
      <c r="C129" s="4">
        <v>60</v>
      </c>
      <c r="D129" s="3">
        <v>1.1194656417299999E-3</v>
      </c>
      <c r="E129" s="10"/>
    </row>
    <row r="130" spans="1:5" x14ac:dyDescent="0.25">
      <c r="A130" s="2" t="s">
        <v>455</v>
      </c>
      <c r="B130" s="2" t="s">
        <v>248</v>
      </c>
      <c r="C130" s="4">
        <v>50</v>
      </c>
      <c r="D130" s="3">
        <v>9.3288803477800002E-4</v>
      </c>
      <c r="E130" s="10"/>
    </row>
    <row r="131" spans="1:5" x14ac:dyDescent="0.25">
      <c r="A131" s="2" t="s">
        <v>455</v>
      </c>
      <c r="B131" s="2" t="s">
        <v>238</v>
      </c>
      <c r="C131" s="4">
        <v>48</v>
      </c>
      <c r="D131" s="3">
        <v>8.9557251338699998E-4</v>
      </c>
      <c r="E131" s="10"/>
    </row>
    <row r="132" spans="1:5" x14ac:dyDescent="0.25">
      <c r="A132" s="2" t="s">
        <v>455</v>
      </c>
      <c r="B132" s="2" t="s">
        <v>239</v>
      </c>
      <c r="C132" s="4">
        <v>46</v>
      </c>
      <c r="D132" s="3">
        <v>8.5825699199600005E-4</v>
      </c>
      <c r="E132" s="10"/>
    </row>
    <row r="133" spans="1:5" x14ac:dyDescent="0.25">
      <c r="A133" s="2" t="s">
        <v>455</v>
      </c>
      <c r="B133" s="2" t="s">
        <v>224</v>
      </c>
      <c r="C133" s="4">
        <v>42</v>
      </c>
      <c r="D133" s="3">
        <v>7.8362594921399997E-4</v>
      </c>
      <c r="E133" s="10"/>
    </row>
    <row r="134" spans="1:5" x14ac:dyDescent="0.25">
      <c r="A134" s="2" t="s">
        <v>455</v>
      </c>
      <c r="B134" s="2" t="s">
        <v>225</v>
      </c>
      <c r="C134" s="4">
        <v>38</v>
      </c>
      <c r="D134" s="3">
        <v>7.0899490643100004E-4</v>
      </c>
      <c r="E134" s="10"/>
    </row>
    <row r="135" spans="1:5" x14ac:dyDescent="0.25">
      <c r="A135" s="2" t="s">
        <v>455</v>
      </c>
      <c r="B135" s="2" t="s">
        <v>247</v>
      </c>
      <c r="C135" s="4">
        <v>37</v>
      </c>
      <c r="D135" s="3">
        <v>6.9033714573600005E-4</v>
      </c>
      <c r="E135" s="10"/>
    </row>
    <row r="136" spans="1:5" x14ac:dyDescent="0.25">
      <c r="A136" s="2" t="s">
        <v>455</v>
      </c>
      <c r="B136" s="2" t="s">
        <v>241</v>
      </c>
      <c r="C136" s="4">
        <v>28</v>
      </c>
      <c r="D136" s="3">
        <v>5.2241729947600005E-4</v>
      </c>
      <c r="E136" s="10"/>
    </row>
    <row r="137" spans="1:5" x14ac:dyDescent="0.25">
      <c r="A137" s="2" t="s">
        <v>455</v>
      </c>
      <c r="B137" s="2" t="s">
        <v>249</v>
      </c>
      <c r="C137" s="4">
        <v>19</v>
      </c>
      <c r="D137" s="3">
        <v>3.54497453216E-4</v>
      </c>
      <c r="E137" s="10"/>
    </row>
    <row r="138" spans="1:5" x14ac:dyDescent="0.25">
      <c r="A138" s="2" t="s">
        <v>455</v>
      </c>
      <c r="B138" s="2" t="s">
        <v>207</v>
      </c>
      <c r="C138" s="4">
        <v>18</v>
      </c>
      <c r="D138" s="3">
        <v>3.3583969252E-4</v>
      </c>
      <c r="E138" s="10"/>
    </row>
    <row r="139" spans="1:5" x14ac:dyDescent="0.25">
      <c r="A139" s="24" t="s">
        <v>461</v>
      </c>
      <c r="B139" s="24" t="s">
        <v>49</v>
      </c>
      <c r="C139" s="20">
        <v>9566</v>
      </c>
      <c r="D139" s="21">
        <v>0.25701235894699997</v>
      </c>
      <c r="E139" s="10"/>
    </row>
    <row r="140" spans="1:5" x14ac:dyDescent="0.25">
      <c r="A140" s="25" t="s">
        <v>461</v>
      </c>
      <c r="B140" s="25" t="s">
        <v>50</v>
      </c>
      <c r="C140" s="26">
        <v>4865</v>
      </c>
      <c r="D140" s="27">
        <v>0.13070929607699999</v>
      </c>
      <c r="E140" s="10"/>
    </row>
    <row r="141" spans="1:5" x14ac:dyDescent="0.25">
      <c r="A141" s="2" t="s">
        <v>461</v>
      </c>
      <c r="B141" s="2" t="s">
        <v>332</v>
      </c>
      <c r="C141" s="4">
        <v>2935</v>
      </c>
      <c r="D141" s="3">
        <v>7.8855454056999993E-2</v>
      </c>
      <c r="E141" s="10"/>
    </row>
    <row r="142" spans="1:5" x14ac:dyDescent="0.25">
      <c r="A142" s="2" t="s">
        <v>461</v>
      </c>
      <c r="B142" s="2" t="s">
        <v>48</v>
      </c>
      <c r="C142" s="4">
        <v>2387</v>
      </c>
      <c r="D142" s="3">
        <v>6.4132186996200005E-2</v>
      </c>
      <c r="E142" s="10"/>
    </row>
    <row r="143" spans="1:5" x14ac:dyDescent="0.25">
      <c r="A143" s="13" t="s">
        <v>461</v>
      </c>
      <c r="B143" s="13" t="s">
        <v>335</v>
      </c>
      <c r="C143" s="14">
        <v>1962</v>
      </c>
      <c r="D143" s="15">
        <v>5.2713594841499997E-2</v>
      </c>
      <c r="E143" s="16" t="s">
        <v>469</v>
      </c>
    </row>
    <row r="144" spans="1:5" x14ac:dyDescent="0.25">
      <c r="A144" s="2" t="s">
        <v>461</v>
      </c>
      <c r="B144" s="2" t="s">
        <v>339</v>
      </c>
      <c r="C144" s="4">
        <v>1518</v>
      </c>
      <c r="D144" s="3">
        <v>4.0784524449199999E-2</v>
      </c>
      <c r="E144" s="10"/>
    </row>
    <row r="145" spans="1:5" s="35" customFormat="1" x14ac:dyDescent="0.25">
      <c r="A145" s="31" t="s">
        <v>461</v>
      </c>
      <c r="B145" s="31" t="s">
        <v>331</v>
      </c>
      <c r="C145" s="32">
        <v>1350</v>
      </c>
      <c r="D145" s="33">
        <v>2.5187976939E-2</v>
      </c>
      <c r="E145" s="34" t="s">
        <v>469</v>
      </c>
    </row>
    <row r="146" spans="1:5" x14ac:dyDescent="0.25">
      <c r="A146" s="2" t="s">
        <v>461</v>
      </c>
      <c r="B146" s="2" t="s">
        <v>337</v>
      </c>
      <c r="C146" s="4">
        <v>645</v>
      </c>
      <c r="D146" s="3">
        <v>1.73293927996E-2</v>
      </c>
      <c r="E146" s="10"/>
    </row>
    <row r="147" spans="1:5" x14ac:dyDescent="0.25">
      <c r="A147" s="2" t="s">
        <v>461</v>
      </c>
      <c r="B147" s="2" t="s">
        <v>338</v>
      </c>
      <c r="C147" s="4">
        <v>506</v>
      </c>
      <c r="D147" s="3">
        <v>1.3594841483100001E-2</v>
      </c>
      <c r="E147" s="10"/>
    </row>
    <row r="148" spans="1:5" x14ac:dyDescent="0.25">
      <c r="A148" s="2" t="s">
        <v>461</v>
      </c>
      <c r="B148" s="2" t="s">
        <v>333</v>
      </c>
      <c r="C148" s="4">
        <v>426</v>
      </c>
      <c r="D148" s="3">
        <v>1.14454594304E-2</v>
      </c>
      <c r="E148" s="10"/>
    </row>
    <row r="149" spans="1:5" x14ac:dyDescent="0.25">
      <c r="A149" s="2" t="s">
        <v>461</v>
      </c>
      <c r="B149" s="2" t="s">
        <v>334</v>
      </c>
      <c r="C149" s="4">
        <v>374</v>
      </c>
      <c r="D149" s="3">
        <v>1.00483610962E-2</v>
      </c>
      <c r="E149" s="10"/>
    </row>
    <row r="150" spans="1:5" x14ac:dyDescent="0.25">
      <c r="A150" s="2" t="s">
        <v>461</v>
      </c>
      <c r="B150" s="2" t="s">
        <v>336</v>
      </c>
      <c r="C150" s="4">
        <v>175</v>
      </c>
      <c r="D150" s="3">
        <v>4.7017732401900001E-3</v>
      </c>
      <c r="E150" s="10"/>
    </row>
    <row r="151" spans="1:5" x14ac:dyDescent="0.25">
      <c r="A151" s="24" t="s">
        <v>458</v>
      </c>
      <c r="B151" s="24" t="s">
        <v>39</v>
      </c>
      <c r="C151" s="20">
        <v>3311</v>
      </c>
      <c r="D151" s="21">
        <v>0.39243807040399997</v>
      </c>
      <c r="E151" s="10"/>
    </row>
    <row r="152" spans="1:5" x14ac:dyDescent="0.25">
      <c r="A152" s="2" t="s">
        <v>458</v>
      </c>
      <c r="B152" s="2" t="s">
        <v>300</v>
      </c>
      <c r="C152" s="4">
        <v>1489</v>
      </c>
      <c r="D152" s="3">
        <v>0.17648453241699999</v>
      </c>
      <c r="E152" s="10"/>
    </row>
    <row r="153" spans="1:5" x14ac:dyDescent="0.25">
      <c r="A153" s="2" t="s">
        <v>458</v>
      </c>
      <c r="B153" s="2" t="s">
        <v>40</v>
      </c>
      <c r="C153" s="4">
        <v>696</v>
      </c>
      <c r="D153" s="3">
        <v>8.2493777409000005E-2</v>
      </c>
      <c r="E153" s="10"/>
    </row>
    <row r="154" spans="1:5" x14ac:dyDescent="0.25">
      <c r="A154" s="2" t="s">
        <v>458</v>
      </c>
      <c r="B154" s="2" t="s">
        <v>302</v>
      </c>
      <c r="C154" s="4">
        <v>557</v>
      </c>
      <c r="D154" s="3">
        <v>6.6018727035699998E-2</v>
      </c>
      <c r="E154" s="10"/>
    </row>
    <row r="155" spans="1:5" x14ac:dyDescent="0.25">
      <c r="A155" s="2" t="s">
        <v>458</v>
      </c>
      <c r="B155" s="2" t="s">
        <v>301</v>
      </c>
      <c r="C155" s="4">
        <v>92</v>
      </c>
      <c r="D155" s="3">
        <v>1.09043498874E-2</v>
      </c>
      <c r="E155" s="10"/>
    </row>
    <row r="156" spans="1:5" x14ac:dyDescent="0.25">
      <c r="A156" s="24" t="s">
        <v>454</v>
      </c>
      <c r="B156" s="24" t="s">
        <v>12</v>
      </c>
      <c r="C156" s="20">
        <v>3677</v>
      </c>
      <c r="D156" s="21">
        <v>0.17946215042200001</v>
      </c>
      <c r="E156" s="10"/>
    </row>
    <row r="157" spans="1:5" x14ac:dyDescent="0.25">
      <c r="A157" s="25" t="s">
        <v>454</v>
      </c>
      <c r="B157" s="25" t="s">
        <v>11</v>
      </c>
      <c r="C157" s="26">
        <v>3083</v>
      </c>
      <c r="D157" s="27">
        <v>0.15047098443099999</v>
      </c>
      <c r="E157" s="10"/>
    </row>
    <row r="158" spans="1:5" x14ac:dyDescent="0.25">
      <c r="A158" s="2" t="s">
        <v>454</v>
      </c>
      <c r="B158" s="2" t="s">
        <v>191</v>
      </c>
      <c r="C158" s="4">
        <v>1798</v>
      </c>
      <c r="D158" s="3">
        <v>8.7754404802599995E-2</v>
      </c>
      <c r="E158" s="10"/>
    </row>
    <row r="159" spans="1:5" x14ac:dyDescent="0.25">
      <c r="A159" s="2" t="s">
        <v>454</v>
      </c>
      <c r="B159" s="2" t="s">
        <v>185</v>
      </c>
      <c r="C159" s="4">
        <v>1530</v>
      </c>
      <c r="D159" s="3">
        <v>7.4674215432700003E-2</v>
      </c>
      <c r="E159" s="10"/>
    </row>
    <row r="160" spans="1:5" x14ac:dyDescent="0.25">
      <c r="A160" s="2" t="s">
        <v>454</v>
      </c>
      <c r="B160" s="2" t="s">
        <v>182</v>
      </c>
      <c r="C160" s="4">
        <v>1470</v>
      </c>
      <c r="D160" s="3">
        <v>7.1745814827500004E-2</v>
      </c>
      <c r="E160" s="10"/>
    </row>
    <row r="161" spans="1:5" x14ac:dyDescent="0.25">
      <c r="A161" s="2" t="s">
        <v>454</v>
      </c>
      <c r="B161" s="2" t="s">
        <v>180</v>
      </c>
      <c r="C161" s="4">
        <v>996</v>
      </c>
      <c r="D161" s="3">
        <v>4.8611450046400002E-2</v>
      </c>
      <c r="E161" s="10"/>
    </row>
    <row r="162" spans="1:5" x14ac:dyDescent="0.25">
      <c r="A162" s="2" t="s">
        <v>454</v>
      </c>
      <c r="B162" s="2" t="s">
        <v>186</v>
      </c>
      <c r="C162" s="4">
        <v>728</v>
      </c>
      <c r="D162" s="3">
        <v>3.5531260676499997E-2</v>
      </c>
      <c r="E162" s="10"/>
    </row>
    <row r="163" spans="1:5" x14ac:dyDescent="0.25">
      <c r="A163" s="13" t="s">
        <v>454</v>
      </c>
      <c r="B163" s="13" t="s">
        <v>179</v>
      </c>
      <c r="C163" s="14">
        <v>725</v>
      </c>
      <c r="D163" s="15">
        <v>3.5384840646199997E-2</v>
      </c>
      <c r="E163" s="16" t="s">
        <v>469</v>
      </c>
    </row>
    <row r="164" spans="1:5" x14ac:dyDescent="0.25">
      <c r="A164" s="2" t="s">
        <v>454</v>
      </c>
      <c r="B164" s="2" t="s">
        <v>190</v>
      </c>
      <c r="C164" s="4">
        <v>699</v>
      </c>
      <c r="D164" s="3">
        <v>3.4115867050599998E-2</v>
      </c>
      <c r="E164" s="10"/>
    </row>
    <row r="165" spans="1:5" x14ac:dyDescent="0.25">
      <c r="A165" s="2" t="s">
        <v>454</v>
      </c>
      <c r="B165" s="2" t="s">
        <v>188</v>
      </c>
      <c r="C165" s="4">
        <v>676</v>
      </c>
      <c r="D165" s="3">
        <v>3.2993313485299998E-2</v>
      </c>
      <c r="E165" s="10"/>
    </row>
    <row r="166" spans="1:5" x14ac:dyDescent="0.25">
      <c r="A166" s="2" t="s">
        <v>454</v>
      </c>
      <c r="B166" s="2" t="s">
        <v>183</v>
      </c>
      <c r="C166" s="4">
        <v>662</v>
      </c>
      <c r="D166" s="3">
        <v>3.2310020010699998E-2</v>
      </c>
      <c r="E166" s="10"/>
    </row>
    <row r="167" spans="1:5" x14ac:dyDescent="0.25">
      <c r="A167" s="2" t="s">
        <v>454</v>
      </c>
      <c r="B167" s="2" t="s">
        <v>187</v>
      </c>
      <c r="C167" s="4">
        <v>597</v>
      </c>
      <c r="D167" s="3">
        <v>2.9137586021799999E-2</v>
      </c>
      <c r="E167" s="10"/>
    </row>
    <row r="168" spans="1:5" x14ac:dyDescent="0.25">
      <c r="A168" s="13" t="s">
        <v>454</v>
      </c>
      <c r="B168" s="13" t="s">
        <v>184</v>
      </c>
      <c r="C168" s="14">
        <v>285</v>
      </c>
      <c r="D168" s="15">
        <v>1.39099028747E-2</v>
      </c>
      <c r="E168" s="16" t="s">
        <v>469</v>
      </c>
    </row>
    <row r="169" spans="1:5" x14ac:dyDescent="0.25">
      <c r="A169" s="2" t="s">
        <v>454</v>
      </c>
      <c r="B169" s="2" t="s">
        <v>181</v>
      </c>
      <c r="C169" s="4">
        <v>250</v>
      </c>
      <c r="D169" s="3">
        <v>1.2201669188300001E-2</v>
      </c>
      <c r="E169" s="10"/>
    </row>
    <row r="170" spans="1:5" x14ac:dyDescent="0.25">
      <c r="A170" s="2" t="s">
        <v>454</v>
      </c>
      <c r="B170" s="2" t="s">
        <v>189</v>
      </c>
      <c r="C170" s="4">
        <v>126</v>
      </c>
      <c r="D170" s="3">
        <v>6.1496412709299998E-3</v>
      </c>
      <c r="E170" s="10"/>
    </row>
    <row r="171" spans="1:5" x14ac:dyDescent="0.25">
      <c r="A171" s="2" t="s">
        <v>454</v>
      </c>
      <c r="B171" s="2" t="s">
        <v>192</v>
      </c>
      <c r="C171" s="4">
        <v>25</v>
      </c>
      <c r="D171" s="3">
        <v>1.2201669188300001E-3</v>
      </c>
      <c r="E171" s="10"/>
    </row>
    <row r="172" spans="1:5" x14ac:dyDescent="0.25">
      <c r="A172" s="2" t="s">
        <v>454</v>
      </c>
      <c r="B172" s="2" t="s">
        <v>193</v>
      </c>
      <c r="C172" s="4">
        <v>15</v>
      </c>
      <c r="D172" s="3">
        <v>7.3210015130100001E-4</v>
      </c>
      <c r="E172" s="10"/>
    </row>
    <row r="173" spans="1:5" x14ac:dyDescent="0.25">
      <c r="A173" s="24" t="s">
        <v>463</v>
      </c>
      <c r="B173" s="24" t="s">
        <v>79</v>
      </c>
      <c r="C173" s="20">
        <v>1445632</v>
      </c>
      <c r="D173" s="21">
        <v>0.37872352353900002</v>
      </c>
      <c r="E173" s="10"/>
    </row>
    <row r="174" spans="1:5" x14ac:dyDescent="0.25">
      <c r="A174" s="25" t="s">
        <v>463</v>
      </c>
      <c r="B174" s="25" t="s">
        <v>76</v>
      </c>
      <c r="C174" s="26">
        <v>439041</v>
      </c>
      <c r="D174" s="27">
        <v>0.115019005181</v>
      </c>
      <c r="E174" s="10"/>
    </row>
    <row r="175" spans="1:5" x14ac:dyDescent="0.25">
      <c r="A175" s="2" t="s">
        <v>463</v>
      </c>
      <c r="B175" s="2" t="s">
        <v>63</v>
      </c>
      <c r="C175" s="4">
        <v>236123</v>
      </c>
      <c r="D175" s="3">
        <v>6.1858989389099998E-2</v>
      </c>
      <c r="E175" s="10"/>
    </row>
    <row r="176" spans="1:5" x14ac:dyDescent="0.25">
      <c r="A176" s="2" t="s">
        <v>463</v>
      </c>
      <c r="B176" s="2" t="s">
        <v>72</v>
      </c>
      <c r="C176" s="4">
        <v>226721</v>
      </c>
      <c r="D176" s="3">
        <v>5.9395873901700001E-2</v>
      </c>
      <c r="E176" s="10"/>
    </row>
    <row r="177" spans="1:5" x14ac:dyDescent="0.25">
      <c r="A177" s="2" t="s">
        <v>463</v>
      </c>
      <c r="B177" s="2" t="s">
        <v>81</v>
      </c>
      <c r="C177" s="4">
        <v>217385</v>
      </c>
      <c r="D177" s="3">
        <v>5.6950048950599998E-2</v>
      </c>
      <c r="E177" s="10"/>
    </row>
    <row r="178" spans="1:5" x14ac:dyDescent="0.25">
      <c r="A178" s="2" t="s">
        <v>463</v>
      </c>
      <c r="B178" s="2" t="s">
        <v>71</v>
      </c>
      <c r="C178" s="4">
        <v>208453</v>
      </c>
      <c r="D178" s="3">
        <v>5.4610063039700001E-2</v>
      </c>
      <c r="E178" s="10"/>
    </row>
    <row r="179" spans="1:5" x14ac:dyDescent="0.25">
      <c r="A179" s="2" t="s">
        <v>463</v>
      </c>
      <c r="B179" s="2" t="s">
        <v>83</v>
      </c>
      <c r="C179" s="4">
        <v>161719</v>
      </c>
      <c r="D179" s="3">
        <v>4.2366791481599997E-2</v>
      </c>
      <c r="E179" s="10"/>
    </row>
    <row r="180" spans="1:5" x14ac:dyDescent="0.25">
      <c r="A180" s="2" t="s">
        <v>463</v>
      </c>
      <c r="B180" s="2" t="s">
        <v>78</v>
      </c>
      <c r="C180" s="4">
        <v>154065</v>
      </c>
      <c r="D180" s="3">
        <v>4.0361613227999998E-2</v>
      </c>
      <c r="E180" s="10"/>
    </row>
    <row r="181" spans="1:5" x14ac:dyDescent="0.25">
      <c r="A181" s="2" t="s">
        <v>463</v>
      </c>
      <c r="B181" s="2" t="s">
        <v>82</v>
      </c>
      <c r="C181" s="4">
        <v>117517</v>
      </c>
      <c r="D181" s="3">
        <v>3.07868477702E-2</v>
      </c>
      <c r="E181" s="10"/>
    </row>
    <row r="182" spans="1:5" x14ac:dyDescent="0.25">
      <c r="A182" s="2" t="s">
        <v>463</v>
      </c>
      <c r="B182" s="2" t="s">
        <v>59</v>
      </c>
      <c r="C182" s="4">
        <v>76238</v>
      </c>
      <c r="D182" s="3">
        <v>1.9972665234E-2</v>
      </c>
      <c r="E182" s="10"/>
    </row>
    <row r="183" spans="1:5" x14ac:dyDescent="0.25">
      <c r="A183" s="2" t="s">
        <v>463</v>
      </c>
      <c r="B183" s="2" t="s">
        <v>73</v>
      </c>
      <c r="C183" s="4">
        <v>65275</v>
      </c>
      <c r="D183" s="3">
        <v>1.7100602365600001E-2</v>
      </c>
      <c r="E183" s="10"/>
    </row>
    <row r="184" spans="1:5" x14ac:dyDescent="0.25">
      <c r="A184" s="2" t="s">
        <v>463</v>
      </c>
      <c r="B184" s="2" t="s">
        <v>60</v>
      </c>
      <c r="C184" s="4">
        <v>50876</v>
      </c>
      <c r="D184" s="3">
        <v>1.3328383698999999E-2</v>
      </c>
      <c r="E184" s="10"/>
    </row>
    <row r="185" spans="1:5" x14ac:dyDescent="0.25">
      <c r="A185" s="2" t="s">
        <v>463</v>
      </c>
      <c r="B185" s="2" t="s">
        <v>371</v>
      </c>
      <c r="C185" s="4">
        <v>37499</v>
      </c>
      <c r="D185" s="3">
        <v>9.8239063670300004E-3</v>
      </c>
      <c r="E185" s="10"/>
    </row>
    <row r="186" spans="1:5" x14ac:dyDescent="0.25">
      <c r="A186" s="2" t="s">
        <v>463</v>
      </c>
      <c r="B186" s="2" t="s">
        <v>64</v>
      </c>
      <c r="C186" s="4">
        <v>31797</v>
      </c>
      <c r="D186" s="3">
        <v>8.3301088229700004E-3</v>
      </c>
      <c r="E186" s="10"/>
    </row>
    <row r="187" spans="1:5" x14ac:dyDescent="0.25">
      <c r="A187" s="2" t="s">
        <v>463</v>
      </c>
      <c r="B187" s="2" t="s">
        <v>80</v>
      </c>
      <c r="C187" s="4">
        <v>26361</v>
      </c>
      <c r="D187" s="3">
        <v>6.9059973797000003E-3</v>
      </c>
      <c r="E187" s="10"/>
    </row>
    <row r="188" spans="1:5" x14ac:dyDescent="0.25">
      <c r="A188" s="2" t="s">
        <v>463</v>
      </c>
      <c r="B188" s="2" t="s">
        <v>372</v>
      </c>
      <c r="C188" s="4">
        <v>24535</v>
      </c>
      <c r="D188" s="3">
        <v>6.4276258757600003E-3</v>
      </c>
      <c r="E188" s="10"/>
    </row>
    <row r="189" spans="1:5" x14ac:dyDescent="0.25">
      <c r="A189" s="2" t="s">
        <v>463</v>
      </c>
      <c r="B189" s="2" t="s">
        <v>69</v>
      </c>
      <c r="C189" s="4">
        <v>22489</v>
      </c>
      <c r="D189" s="3">
        <v>5.8916192508600002E-3</v>
      </c>
      <c r="E189" s="10"/>
    </row>
    <row r="190" spans="1:5" x14ac:dyDescent="0.25">
      <c r="A190" s="2" t="s">
        <v>463</v>
      </c>
      <c r="B190" s="2" t="s">
        <v>396</v>
      </c>
      <c r="C190" s="4">
        <v>21700</v>
      </c>
      <c r="D190" s="3">
        <v>5.6849187488900001E-3</v>
      </c>
      <c r="E190" s="10"/>
    </row>
    <row r="191" spans="1:5" x14ac:dyDescent="0.25">
      <c r="A191" s="2" t="s">
        <v>463</v>
      </c>
      <c r="B191" s="2" t="s">
        <v>369</v>
      </c>
      <c r="C191" s="4">
        <v>14952</v>
      </c>
      <c r="D191" s="3">
        <v>3.9170924024599998E-3</v>
      </c>
      <c r="E191" s="10"/>
    </row>
    <row r="192" spans="1:5" x14ac:dyDescent="0.25">
      <c r="A192" s="2" t="s">
        <v>463</v>
      </c>
      <c r="B192" s="2" t="s">
        <v>368</v>
      </c>
      <c r="C192" s="4">
        <v>13975</v>
      </c>
      <c r="D192" s="3">
        <v>3.6611400698500001E-3</v>
      </c>
      <c r="E192" s="10"/>
    </row>
    <row r="193" spans="1:5" x14ac:dyDescent="0.25">
      <c r="A193" s="2" t="s">
        <v>463</v>
      </c>
      <c r="B193" s="2" t="s">
        <v>77</v>
      </c>
      <c r="C193" s="4">
        <v>12820</v>
      </c>
      <c r="D193" s="3">
        <v>3.35855568483E-3</v>
      </c>
      <c r="E193" s="10"/>
    </row>
    <row r="194" spans="1:5" x14ac:dyDescent="0.25">
      <c r="A194" s="2" t="s">
        <v>463</v>
      </c>
      <c r="B194" s="2" t="s">
        <v>84</v>
      </c>
      <c r="C194" s="4">
        <v>6545</v>
      </c>
      <c r="D194" s="3">
        <v>1.7146448484499999E-3</v>
      </c>
      <c r="E194" s="10"/>
    </row>
    <row r="195" spans="1:5" x14ac:dyDescent="0.25">
      <c r="A195" s="2" t="s">
        <v>463</v>
      </c>
      <c r="B195" s="2" t="s">
        <v>85</v>
      </c>
      <c r="C195" s="4">
        <v>6363</v>
      </c>
      <c r="D195" s="3">
        <v>1.66696488475E-3</v>
      </c>
      <c r="E195" s="10"/>
    </row>
    <row r="196" spans="1:5" x14ac:dyDescent="0.25">
      <c r="A196" s="2" t="s">
        <v>463</v>
      </c>
      <c r="B196" s="2" t="s">
        <v>86</v>
      </c>
      <c r="C196" s="4">
        <v>6156</v>
      </c>
      <c r="D196" s="3">
        <v>1.6127354754899999E-3</v>
      </c>
      <c r="E196" s="10"/>
    </row>
    <row r="197" spans="1:5" x14ac:dyDescent="0.25">
      <c r="A197" s="2" t="s">
        <v>463</v>
      </c>
      <c r="B197" s="2" t="s">
        <v>74</v>
      </c>
      <c r="C197" s="4">
        <v>5523</v>
      </c>
      <c r="D197" s="3">
        <v>1.4469035138300001E-3</v>
      </c>
      <c r="E197" s="10"/>
    </row>
    <row r="198" spans="1:5" x14ac:dyDescent="0.25">
      <c r="A198" s="2" t="s">
        <v>463</v>
      </c>
      <c r="B198" s="2" t="s">
        <v>75</v>
      </c>
      <c r="C198" s="4">
        <v>5476</v>
      </c>
      <c r="D198" s="3">
        <v>1.4345905561699999E-3</v>
      </c>
      <c r="E198" s="10"/>
    </row>
    <row r="199" spans="1:5" x14ac:dyDescent="0.25">
      <c r="A199" s="2" t="s">
        <v>463</v>
      </c>
      <c r="B199" s="2" t="s">
        <v>62</v>
      </c>
      <c r="C199" s="4">
        <v>5015</v>
      </c>
      <c r="D199" s="3">
        <v>1.3138187799800001E-3</v>
      </c>
      <c r="E199" s="10"/>
    </row>
    <row r="200" spans="1:5" x14ac:dyDescent="0.25">
      <c r="A200" s="2" t="s">
        <v>463</v>
      </c>
      <c r="B200" s="2" t="s">
        <v>398</v>
      </c>
      <c r="C200" s="4">
        <v>4028</v>
      </c>
      <c r="D200" s="3">
        <v>1.0552466691500001E-3</v>
      </c>
      <c r="E200" s="10"/>
    </row>
    <row r="201" spans="1:5" x14ac:dyDescent="0.25">
      <c r="A201" s="2" t="s">
        <v>463</v>
      </c>
      <c r="B201" s="2" t="s">
        <v>61</v>
      </c>
      <c r="C201" s="4">
        <v>3363</v>
      </c>
      <c r="D201" s="3">
        <v>8.8103141716599999E-4</v>
      </c>
      <c r="E201" s="10"/>
    </row>
    <row r="202" spans="1:5" x14ac:dyDescent="0.25">
      <c r="A202" s="2" t="s">
        <v>463</v>
      </c>
      <c r="B202" s="2" t="s">
        <v>70</v>
      </c>
      <c r="C202" s="4">
        <v>1922</v>
      </c>
      <c r="D202" s="3">
        <v>5.0352137490200001E-4</v>
      </c>
      <c r="E202" s="10"/>
    </row>
    <row r="203" spans="1:5" x14ac:dyDescent="0.25">
      <c r="A203" s="2" t="s">
        <v>463</v>
      </c>
      <c r="B203" s="2" t="s">
        <v>370</v>
      </c>
      <c r="C203" s="4">
        <v>1811</v>
      </c>
      <c r="D203" s="3">
        <v>4.7444183660099999E-4</v>
      </c>
      <c r="E203" s="10"/>
    </row>
    <row r="204" spans="1:5" x14ac:dyDescent="0.25">
      <c r="A204" s="13" t="s">
        <v>463</v>
      </c>
      <c r="B204" s="13" t="s">
        <v>399</v>
      </c>
      <c r="C204" s="14">
        <v>821</v>
      </c>
      <c r="D204" s="15">
        <v>2.1508379229700001E-4</v>
      </c>
      <c r="E204" s="16" t="s">
        <v>469</v>
      </c>
    </row>
    <row r="205" spans="1:5" x14ac:dyDescent="0.25">
      <c r="A205" s="2" t="s">
        <v>463</v>
      </c>
      <c r="B205" s="2" t="s">
        <v>385</v>
      </c>
      <c r="C205" s="4">
        <v>798</v>
      </c>
      <c r="D205" s="3">
        <v>2.09058302378E-4</v>
      </c>
      <c r="E205" s="10"/>
    </row>
    <row r="206" spans="1:5" x14ac:dyDescent="0.25">
      <c r="A206" s="2" t="s">
        <v>463</v>
      </c>
      <c r="B206" s="2" t="s">
        <v>383</v>
      </c>
      <c r="C206" s="4">
        <v>763</v>
      </c>
      <c r="D206" s="3">
        <v>1.9988907859000001E-4</v>
      </c>
      <c r="E206" s="10"/>
    </row>
    <row r="207" spans="1:5" x14ac:dyDescent="0.25">
      <c r="A207" s="13" t="s">
        <v>463</v>
      </c>
      <c r="B207" s="13" t="s">
        <v>400</v>
      </c>
      <c r="C207" s="14">
        <v>709</v>
      </c>
      <c r="D207" s="15">
        <v>1.8574227617299999E-4</v>
      </c>
      <c r="E207" s="16" t="s">
        <v>469</v>
      </c>
    </row>
    <row r="208" spans="1:5" x14ac:dyDescent="0.25">
      <c r="A208" s="13" t="s">
        <v>463</v>
      </c>
      <c r="B208" s="13" t="s">
        <v>413</v>
      </c>
      <c r="C208" s="14">
        <v>621</v>
      </c>
      <c r="D208" s="15">
        <v>1.6268822779100001E-4</v>
      </c>
      <c r="E208" s="16" t="s">
        <v>469</v>
      </c>
    </row>
    <row r="209" spans="1:5" x14ac:dyDescent="0.25">
      <c r="A209" s="2" t="s">
        <v>463</v>
      </c>
      <c r="B209" s="2" t="s">
        <v>88</v>
      </c>
      <c r="C209" s="4">
        <v>476</v>
      </c>
      <c r="D209" s="3">
        <v>1.2470144352400001E-4</v>
      </c>
      <c r="E209" s="10"/>
    </row>
    <row r="210" spans="1:5" x14ac:dyDescent="0.25">
      <c r="A210" s="2" t="s">
        <v>463</v>
      </c>
      <c r="B210" s="2" t="s">
        <v>379</v>
      </c>
      <c r="C210" s="4">
        <v>227</v>
      </c>
      <c r="D210" s="3">
        <v>5.9468965714200001E-5</v>
      </c>
      <c r="E210" s="10"/>
    </row>
    <row r="211" spans="1:5" x14ac:dyDescent="0.25">
      <c r="A211" s="2" t="s">
        <v>463</v>
      </c>
      <c r="B211" s="2" t="s">
        <v>397</v>
      </c>
      <c r="C211" s="4">
        <v>194</v>
      </c>
      <c r="D211" s="3">
        <v>5.0823697570699999E-5</v>
      </c>
      <c r="E211" s="10"/>
    </row>
    <row r="212" spans="1:5" x14ac:dyDescent="0.25">
      <c r="A212" s="2" t="s">
        <v>463</v>
      </c>
      <c r="B212" s="2" t="s">
        <v>382</v>
      </c>
      <c r="C212" s="4">
        <v>158</v>
      </c>
      <c r="D212" s="3">
        <v>4.1392495959600001E-5</v>
      </c>
      <c r="E212" s="10"/>
    </row>
    <row r="213" spans="1:5" x14ac:dyDescent="0.25">
      <c r="A213" s="13" t="s">
        <v>463</v>
      </c>
      <c r="B213" s="13" t="s">
        <v>384</v>
      </c>
      <c r="C213" s="14">
        <v>141</v>
      </c>
      <c r="D213" s="15">
        <v>3.6938872976600002E-5</v>
      </c>
      <c r="E213" s="16" t="s">
        <v>469</v>
      </c>
    </row>
    <row r="214" spans="1:5" x14ac:dyDescent="0.25">
      <c r="A214" s="2" t="s">
        <v>463</v>
      </c>
      <c r="B214" s="2" t="s">
        <v>380</v>
      </c>
      <c r="C214" s="4">
        <v>136</v>
      </c>
      <c r="D214" s="3">
        <v>3.5628983864E-5</v>
      </c>
      <c r="E214" s="10"/>
    </row>
    <row r="215" spans="1:5" x14ac:dyDescent="0.25">
      <c r="A215" s="2" t="s">
        <v>463</v>
      </c>
      <c r="B215" s="2" t="s">
        <v>381</v>
      </c>
      <c r="C215" s="4">
        <v>60</v>
      </c>
      <c r="D215" s="3">
        <v>1.5718669351800001E-5</v>
      </c>
      <c r="E215" s="10"/>
    </row>
    <row r="216" spans="1:5" x14ac:dyDescent="0.25">
      <c r="A216" s="24" t="s">
        <v>464</v>
      </c>
      <c r="B216" s="24" t="s">
        <v>68</v>
      </c>
      <c r="C216" s="20">
        <v>52527</v>
      </c>
      <c r="D216" s="21">
        <v>0.26239097639199999</v>
      </c>
      <c r="E216" s="10"/>
    </row>
    <row r="217" spans="1:5" x14ac:dyDescent="0.25">
      <c r="A217" s="25" t="s">
        <v>464</v>
      </c>
      <c r="B217" s="25" t="s">
        <v>65</v>
      </c>
      <c r="C217" s="26">
        <v>39540</v>
      </c>
      <c r="D217" s="27">
        <v>0.197516309832</v>
      </c>
      <c r="E217" s="10"/>
    </row>
    <row r="218" spans="1:5" x14ac:dyDescent="0.25">
      <c r="A218" s="25" t="s">
        <v>464</v>
      </c>
      <c r="B218" s="25" t="s">
        <v>67</v>
      </c>
      <c r="C218" s="26">
        <v>28068</v>
      </c>
      <c r="D218" s="27">
        <v>0.140209605067</v>
      </c>
      <c r="E218" s="10"/>
    </row>
    <row r="219" spans="1:5" x14ac:dyDescent="0.25">
      <c r="A219" s="2" t="s">
        <v>464</v>
      </c>
      <c r="B219" s="2" t="s">
        <v>412</v>
      </c>
      <c r="C219" s="4">
        <v>14364</v>
      </c>
      <c r="D219" s="3">
        <v>7.1753269459399999E-2</v>
      </c>
      <c r="E219" s="10"/>
    </row>
    <row r="220" spans="1:5" x14ac:dyDescent="0.25">
      <c r="A220" s="2" t="s">
        <v>464</v>
      </c>
      <c r="B220" s="2" t="s">
        <v>362</v>
      </c>
      <c r="C220" s="4">
        <v>12134</v>
      </c>
      <c r="D220" s="3">
        <v>6.0613629324699998E-2</v>
      </c>
      <c r="E220" s="10"/>
    </row>
    <row r="221" spans="1:5" x14ac:dyDescent="0.25">
      <c r="A221" s="2" t="s">
        <v>464</v>
      </c>
      <c r="B221" s="2" t="s">
        <v>358</v>
      </c>
      <c r="C221" s="4">
        <v>8370</v>
      </c>
      <c r="D221" s="3">
        <v>4.1811115662399999E-2</v>
      </c>
      <c r="E221" s="10"/>
    </row>
    <row r="222" spans="1:5" x14ac:dyDescent="0.25">
      <c r="A222" s="2" t="s">
        <v>464</v>
      </c>
      <c r="B222" s="2" t="s">
        <v>66</v>
      </c>
      <c r="C222" s="4">
        <v>4821</v>
      </c>
      <c r="D222" s="3">
        <v>2.4082603179E-2</v>
      </c>
      <c r="E222" s="10"/>
    </row>
    <row r="223" spans="1:5" x14ac:dyDescent="0.25">
      <c r="A223" s="2" t="s">
        <v>464</v>
      </c>
      <c r="B223" s="2" t="s">
        <v>360</v>
      </c>
      <c r="C223" s="4">
        <v>2616</v>
      </c>
      <c r="D223" s="3">
        <v>1.3067846902399999E-2</v>
      </c>
      <c r="E223" s="10"/>
    </row>
    <row r="224" spans="1:5" x14ac:dyDescent="0.25">
      <c r="A224" s="2" t="s">
        <v>464</v>
      </c>
      <c r="B224" s="2" t="s">
        <v>356</v>
      </c>
      <c r="C224" s="4">
        <v>2245</v>
      </c>
      <c r="D224" s="3">
        <v>1.12145704495E-2</v>
      </c>
      <c r="E224" s="10"/>
    </row>
    <row r="225" spans="1:5" x14ac:dyDescent="0.25">
      <c r="A225" s="2" t="s">
        <v>464</v>
      </c>
      <c r="B225" s="2" t="s">
        <v>392</v>
      </c>
      <c r="C225" s="4">
        <v>2047</v>
      </c>
      <c r="D225" s="3">
        <v>1.0225490294E-2</v>
      </c>
      <c r="E225" s="10"/>
    </row>
    <row r="226" spans="1:5" x14ac:dyDescent="0.25">
      <c r="A226" s="2" t="s">
        <v>464</v>
      </c>
      <c r="B226" s="2" t="s">
        <v>357</v>
      </c>
      <c r="C226" s="4">
        <v>2033</v>
      </c>
      <c r="D226" s="3">
        <v>1.01555553335E-2</v>
      </c>
      <c r="E226" s="10"/>
    </row>
    <row r="227" spans="1:5" x14ac:dyDescent="0.25">
      <c r="A227" s="2" t="s">
        <v>464</v>
      </c>
      <c r="B227" s="2" t="s">
        <v>366</v>
      </c>
      <c r="C227" s="4">
        <v>1962</v>
      </c>
      <c r="D227" s="3">
        <v>9.8008851767899998E-3</v>
      </c>
      <c r="E227" s="10"/>
    </row>
    <row r="228" spans="1:5" x14ac:dyDescent="0.25">
      <c r="A228" s="2" t="s">
        <v>464</v>
      </c>
      <c r="B228" s="2" t="s">
        <v>408</v>
      </c>
      <c r="C228" s="4">
        <v>1659</v>
      </c>
      <c r="D228" s="3">
        <v>8.28729281768E-3</v>
      </c>
      <c r="E228" s="10"/>
    </row>
    <row r="229" spans="1:5" x14ac:dyDescent="0.25">
      <c r="A229" s="2" t="s">
        <v>464</v>
      </c>
      <c r="B229" s="2" t="s">
        <v>402</v>
      </c>
      <c r="C229" s="4">
        <v>1643</v>
      </c>
      <c r="D229" s="3">
        <v>8.2073671485500006E-3</v>
      </c>
      <c r="E229" s="10"/>
    </row>
    <row r="230" spans="1:5" x14ac:dyDescent="0.25">
      <c r="A230" s="2" t="s">
        <v>464</v>
      </c>
      <c r="B230" s="2" t="s">
        <v>374</v>
      </c>
      <c r="C230" s="4">
        <v>1264</v>
      </c>
      <c r="D230" s="3">
        <v>6.3141278610899998E-3</v>
      </c>
      <c r="E230" s="10"/>
    </row>
    <row r="231" spans="1:5" x14ac:dyDescent="0.25">
      <c r="A231" s="2" t="s">
        <v>464</v>
      </c>
      <c r="B231" s="2" t="s">
        <v>387</v>
      </c>
      <c r="C231" s="4">
        <v>1224</v>
      </c>
      <c r="D231" s="3">
        <v>6.1143136882699997E-3</v>
      </c>
      <c r="E231" s="10"/>
    </row>
    <row r="232" spans="1:5" x14ac:dyDescent="0.25">
      <c r="A232" s="13" t="s">
        <v>464</v>
      </c>
      <c r="B232" s="13" t="s">
        <v>363</v>
      </c>
      <c r="C232" s="14">
        <v>1090</v>
      </c>
      <c r="D232" s="15">
        <v>5.4449362093300004E-3</v>
      </c>
      <c r="E232" s="16" t="s">
        <v>469</v>
      </c>
    </row>
    <row r="233" spans="1:5" x14ac:dyDescent="0.25">
      <c r="A233" s="2" t="s">
        <v>464</v>
      </c>
      <c r="B233" s="2" t="s">
        <v>364</v>
      </c>
      <c r="C233" s="4">
        <v>1062</v>
      </c>
      <c r="D233" s="3">
        <v>5.3050662883499999E-3</v>
      </c>
      <c r="E233" s="10"/>
    </row>
    <row r="234" spans="1:5" x14ac:dyDescent="0.25">
      <c r="A234" s="2" t="s">
        <v>464</v>
      </c>
      <c r="B234" s="2" t="s">
        <v>355</v>
      </c>
      <c r="C234" s="4">
        <v>946</v>
      </c>
      <c r="D234" s="3">
        <v>4.7256051871799997E-3</v>
      </c>
      <c r="E234" s="10"/>
    </row>
    <row r="235" spans="1:5" x14ac:dyDescent="0.25">
      <c r="A235" s="2" t="s">
        <v>464</v>
      </c>
      <c r="B235" s="2" t="s">
        <v>378</v>
      </c>
      <c r="C235" s="4">
        <v>562</v>
      </c>
      <c r="D235" s="3">
        <v>2.80738912811E-3</v>
      </c>
      <c r="E235" s="10"/>
    </row>
    <row r="236" spans="1:5" x14ac:dyDescent="0.25">
      <c r="A236" s="2" t="s">
        <v>464</v>
      </c>
      <c r="B236" s="2" t="s">
        <v>365</v>
      </c>
      <c r="C236" s="4">
        <v>477</v>
      </c>
      <c r="D236" s="3">
        <v>2.38278401087E-3</v>
      </c>
      <c r="E236" s="10"/>
    </row>
    <row r="237" spans="1:5" x14ac:dyDescent="0.25">
      <c r="A237" s="2" t="s">
        <v>464</v>
      </c>
      <c r="B237" s="2" t="s">
        <v>367</v>
      </c>
      <c r="C237" s="4">
        <v>448</v>
      </c>
      <c r="D237" s="3">
        <v>2.2379187355799999E-3</v>
      </c>
      <c r="E237" s="10"/>
    </row>
    <row r="238" spans="1:5" x14ac:dyDescent="0.25">
      <c r="A238" s="2" t="s">
        <v>464</v>
      </c>
      <c r="B238" s="2" t="s">
        <v>407</v>
      </c>
      <c r="C238" s="4">
        <v>428</v>
      </c>
      <c r="D238" s="3">
        <v>2.1380116491699999E-3</v>
      </c>
      <c r="E238" s="10"/>
    </row>
    <row r="239" spans="1:5" x14ac:dyDescent="0.25">
      <c r="A239" s="13" t="s">
        <v>464</v>
      </c>
      <c r="B239" s="13" t="s">
        <v>359</v>
      </c>
      <c r="C239" s="14">
        <v>416</v>
      </c>
      <c r="D239" s="15">
        <v>2.0780673973200001E-3</v>
      </c>
      <c r="E239" s="16" t="s">
        <v>469</v>
      </c>
    </row>
    <row r="240" spans="1:5" x14ac:dyDescent="0.25">
      <c r="A240" s="2" t="s">
        <v>464</v>
      </c>
      <c r="B240" s="2" t="s">
        <v>388</v>
      </c>
      <c r="C240" s="4">
        <v>323</v>
      </c>
      <c r="D240" s="3">
        <v>1.61349944552E-3</v>
      </c>
      <c r="E240" s="10"/>
    </row>
    <row r="241" spans="1:5" x14ac:dyDescent="0.25">
      <c r="A241" s="2" t="s">
        <v>464</v>
      </c>
      <c r="B241" s="2" t="s">
        <v>403</v>
      </c>
      <c r="C241" s="4">
        <v>308</v>
      </c>
      <c r="D241" s="3">
        <v>1.5385691307099999E-3</v>
      </c>
      <c r="E241" s="10"/>
    </row>
    <row r="242" spans="1:5" x14ac:dyDescent="0.25">
      <c r="A242" s="2" t="s">
        <v>464</v>
      </c>
      <c r="B242" s="2" t="s">
        <v>377</v>
      </c>
      <c r="C242" s="4">
        <v>279</v>
      </c>
      <c r="D242" s="3">
        <v>1.39370385541E-3</v>
      </c>
      <c r="E242" s="10"/>
    </row>
    <row r="243" spans="1:5" x14ac:dyDescent="0.25">
      <c r="A243" s="2" t="s">
        <v>464</v>
      </c>
      <c r="B243" s="2" t="s">
        <v>375</v>
      </c>
      <c r="C243" s="4">
        <v>271</v>
      </c>
      <c r="D243" s="3">
        <v>1.35374102085E-3</v>
      </c>
      <c r="E243" s="10"/>
    </row>
    <row r="244" spans="1:5" x14ac:dyDescent="0.25">
      <c r="A244" s="2" t="s">
        <v>464</v>
      </c>
      <c r="B244" s="2" t="s">
        <v>401</v>
      </c>
      <c r="C244" s="4">
        <v>186</v>
      </c>
      <c r="D244" s="3">
        <v>9.2913590360999996E-4</v>
      </c>
      <c r="E244" s="10"/>
    </row>
    <row r="245" spans="1:5" x14ac:dyDescent="0.25">
      <c r="A245" s="2" t="s">
        <v>464</v>
      </c>
      <c r="B245" s="2" t="s">
        <v>376</v>
      </c>
      <c r="C245" s="4">
        <v>173</v>
      </c>
      <c r="D245" s="3">
        <v>8.6419629744300004E-4</v>
      </c>
      <c r="E245" s="10"/>
    </row>
    <row r="246" spans="1:5" x14ac:dyDescent="0.25">
      <c r="A246" s="2" t="s">
        <v>464</v>
      </c>
      <c r="B246" s="2" t="s">
        <v>395</v>
      </c>
      <c r="C246" s="4">
        <v>138</v>
      </c>
      <c r="D246" s="3">
        <v>6.89358896227E-4</v>
      </c>
      <c r="E246" s="10"/>
    </row>
    <row r="247" spans="1:5" x14ac:dyDescent="0.25">
      <c r="A247" s="2" t="s">
        <v>464</v>
      </c>
      <c r="B247" s="2" t="s">
        <v>386</v>
      </c>
      <c r="C247" s="4">
        <v>135</v>
      </c>
      <c r="D247" s="3">
        <v>6.7437283326499998E-4</v>
      </c>
      <c r="E247" s="10"/>
    </row>
    <row r="248" spans="1:5" x14ac:dyDescent="0.25">
      <c r="A248" s="2" t="s">
        <v>464</v>
      </c>
      <c r="B248" s="2" t="s">
        <v>391</v>
      </c>
      <c r="C248" s="4">
        <v>134</v>
      </c>
      <c r="D248" s="3">
        <v>6.6937747894499995E-4</v>
      </c>
      <c r="E248" s="10"/>
    </row>
    <row r="249" spans="1:5" x14ac:dyDescent="0.25">
      <c r="A249" s="2" t="s">
        <v>464</v>
      </c>
      <c r="B249" s="2" t="s">
        <v>406</v>
      </c>
      <c r="C249" s="4">
        <v>133</v>
      </c>
      <c r="D249" s="3">
        <v>6.6438212462399996E-4</v>
      </c>
      <c r="E249" s="10"/>
    </row>
    <row r="250" spans="1:5" x14ac:dyDescent="0.25">
      <c r="A250" s="2" t="s">
        <v>464</v>
      </c>
      <c r="B250" s="2" t="s">
        <v>411</v>
      </c>
      <c r="C250" s="4">
        <v>126</v>
      </c>
      <c r="D250" s="3">
        <v>6.2941464438099996E-4</v>
      </c>
      <c r="E250" s="10"/>
    </row>
    <row r="251" spans="1:5" x14ac:dyDescent="0.25">
      <c r="A251" s="2" t="s">
        <v>464</v>
      </c>
      <c r="B251" s="2" t="s">
        <v>389</v>
      </c>
      <c r="C251" s="4">
        <v>126</v>
      </c>
      <c r="D251" s="3">
        <v>6.2941464438099996E-4</v>
      </c>
      <c r="E251" s="10"/>
    </row>
    <row r="252" spans="1:5" x14ac:dyDescent="0.25">
      <c r="A252" s="13" t="s">
        <v>464</v>
      </c>
      <c r="B252" s="13" t="s">
        <v>354</v>
      </c>
      <c r="C252" s="14">
        <v>124</v>
      </c>
      <c r="D252" s="15">
        <v>6.1942393574000005E-4</v>
      </c>
      <c r="E252" s="16" t="s">
        <v>469</v>
      </c>
    </row>
    <row r="253" spans="1:5" x14ac:dyDescent="0.25">
      <c r="A253" s="2" t="s">
        <v>464</v>
      </c>
      <c r="B253" s="2" t="s">
        <v>405</v>
      </c>
      <c r="C253" s="4">
        <v>103</v>
      </c>
      <c r="D253" s="3">
        <v>5.1452149500999999E-4</v>
      </c>
      <c r="E253" s="10"/>
    </row>
    <row r="254" spans="1:5" x14ac:dyDescent="0.25">
      <c r="A254" s="2" t="s">
        <v>464</v>
      </c>
      <c r="B254" s="2" t="s">
        <v>373</v>
      </c>
      <c r="C254" s="4">
        <v>89</v>
      </c>
      <c r="D254" s="3">
        <v>4.4458653452299999E-4</v>
      </c>
      <c r="E254" s="10"/>
    </row>
    <row r="255" spans="1:5" x14ac:dyDescent="0.25">
      <c r="A255" s="2" t="s">
        <v>464</v>
      </c>
      <c r="B255" s="2" t="s">
        <v>393</v>
      </c>
      <c r="C255" s="4">
        <v>70</v>
      </c>
      <c r="D255" s="3">
        <v>3.4967480243400001E-4</v>
      </c>
      <c r="E255" s="10"/>
    </row>
    <row r="256" spans="1:5" x14ac:dyDescent="0.25">
      <c r="A256" s="2" t="s">
        <v>464</v>
      </c>
      <c r="B256" s="2" t="s">
        <v>404</v>
      </c>
      <c r="C256" s="4">
        <v>68</v>
      </c>
      <c r="D256" s="3">
        <v>3.3968409379299999E-4</v>
      </c>
      <c r="E256" s="10"/>
    </row>
    <row r="257" spans="1:5" x14ac:dyDescent="0.25">
      <c r="A257" s="13" t="s">
        <v>464</v>
      </c>
      <c r="B257" s="13" t="s">
        <v>361</v>
      </c>
      <c r="C257" s="14">
        <v>52</v>
      </c>
      <c r="D257" s="15">
        <v>2.5975842466500001E-4</v>
      </c>
      <c r="E257" s="16" t="s">
        <v>469</v>
      </c>
    </row>
    <row r="258" spans="1:5" x14ac:dyDescent="0.25">
      <c r="A258" s="2" t="s">
        <v>464</v>
      </c>
      <c r="B258" s="2" t="s">
        <v>394</v>
      </c>
      <c r="C258" s="4">
        <v>38</v>
      </c>
      <c r="D258" s="3">
        <v>1.8982346417800001E-4</v>
      </c>
      <c r="E258" s="10"/>
    </row>
    <row r="259" spans="1:5" x14ac:dyDescent="0.25">
      <c r="A259" s="2" t="s">
        <v>464</v>
      </c>
      <c r="B259" s="2" t="s">
        <v>410</v>
      </c>
      <c r="C259" s="4">
        <v>14</v>
      </c>
      <c r="D259" s="3">
        <v>6.9934960486700006E-5</v>
      </c>
      <c r="E259" s="10"/>
    </row>
    <row r="260" spans="1:5" x14ac:dyDescent="0.25">
      <c r="A260" s="2" t="s">
        <v>464</v>
      </c>
      <c r="B260" s="2" t="s">
        <v>390</v>
      </c>
      <c r="C260" s="4">
        <v>10</v>
      </c>
      <c r="D260" s="3">
        <v>4.9953543204800003E-5</v>
      </c>
      <c r="E260" s="10"/>
    </row>
    <row r="261" spans="1:5" x14ac:dyDescent="0.25">
      <c r="A261" s="13" t="s">
        <v>464</v>
      </c>
      <c r="B261" s="13" t="s">
        <v>409</v>
      </c>
      <c r="C261" s="14">
        <v>2</v>
      </c>
      <c r="D261" s="15">
        <v>9.9907086409599999E-6</v>
      </c>
      <c r="E261" s="16" t="s">
        <v>469</v>
      </c>
    </row>
    <row r="262" spans="1:5" x14ac:dyDescent="0.25">
      <c r="A262" s="24" t="s">
        <v>453</v>
      </c>
      <c r="B262" s="24" t="s">
        <v>7</v>
      </c>
      <c r="C262" s="20">
        <v>10660</v>
      </c>
      <c r="D262" s="21">
        <v>9.9209857699899998E-2</v>
      </c>
      <c r="E262" s="10"/>
    </row>
    <row r="263" spans="1:5" x14ac:dyDescent="0.25">
      <c r="A263" s="25" t="s">
        <v>453</v>
      </c>
      <c r="B263" s="25" t="s">
        <v>10</v>
      </c>
      <c r="C263" s="26">
        <v>9655</v>
      </c>
      <c r="D263" s="27">
        <v>8.9856583123199996E-2</v>
      </c>
      <c r="E263" s="10"/>
    </row>
    <row r="264" spans="1:5" x14ac:dyDescent="0.25">
      <c r="A264" s="2" t="s">
        <v>453</v>
      </c>
      <c r="B264" s="2" t="s">
        <v>8</v>
      </c>
      <c r="C264" s="4">
        <v>5590</v>
      </c>
      <c r="D264" s="3">
        <v>5.2024681476799998E-2</v>
      </c>
      <c r="E264" s="10"/>
    </row>
    <row r="265" spans="1:5" x14ac:dyDescent="0.25">
      <c r="A265" s="13" t="s">
        <v>453</v>
      </c>
      <c r="B265" s="13" t="s">
        <v>111</v>
      </c>
      <c r="C265" s="14">
        <v>5189</v>
      </c>
      <c r="D265" s="15">
        <v>4.8292678387E-2</v>
      </c>
      <c r="E265" s="16" t="s">
        <v>469</v>
      </c>
    </row>
    <row r="266" spans="1:5" x14ac:dyDescent="0.25">
      <c r="A266" s="2" t="s">
        <v>453</v>
      </c>
      <c r="B266" s="2" t="s">
        <v>5</v>
      </c>
      <c r="C266" s="4">
        <v>5053</v>
      </c>
      <c r="D266" s="3">
        <v>4.7026961628300001E-2</v>
      </c>
      <c r="E266" s="10"/>
    </row>
    <row r="267" spans="1:5" x14ac:dyDescent="0.25">
      <c r="A267" s="2" t="s">
        <v>453</v>
      </c>
      <c r="B267" s="2" t="s">
        <v>6</v>
      </c>
      <c r="C267" s="4">
        <v>4282</v>
      </c>
      <c r="D267" s="3">
        <v>3.9851464415699998E-2</v>
      </c>
      <c r="E267" s="10"/>
    </row>
    <row r="268" spans="1:5" x14ac:dyDescent="0.25">
      <c r="A268" s="2" t="s">
        <v>453</v>
      </c>
      <c r="B268" s="2" t="s">
        <v>9</v>
      </c>
      <c r="C268" s="4">
        <v>4112</v>
      </c>
      <c r="D268" s="3">
        <v>3.8269318467399997E-2</v>
      </c>
      <c r="E268" s="10"/>
    </row>
    <row r="269" spans="1:5" x14ac:dyDescent="0.25">
      <c r="A269" s="13" t="s">
        <v>453</v>
      </c>
      <c r="B269" s="13" t="s">
        <v>119</v>
      </c>
      <c r="C269" s="14">
        <v>4104</v>
      </c>
      <c r="D269" s="15">
        <v>3.8194864540399998E-2</v>
      </c>
      <c r="E269" s="16" t="s">
        <v>469</v>
      </c>
    </row>
    <row r="270" spans="1:5" x14ac:dyDescent="0.25">
      <c r="A270" s="2" t="s">
        <v>453</v>
      </c>
      <c r="B270" s="2" t="s">
        <v>137</v>
      </c>
      <c r="C270" s="4">
        <v>4094</v>
      </c>
      <c r="D270" s="3">
        <v>3.8101797131699998E-2</v>
      </c>
      <c r="E270" s="10"/>
    </row>
    <row r="271" spans="1:5" x14ac:dyDescent="0.25">
      <c r="A271" s="2" t="s">
        <v>453</v>
      </c>
      <c r="B271" s="2" t="s">
        <v>108</v>
      </c>
      <c r="C271" s="4">
        <v>2822</v>
      </c>
      <c r="D271" s="3">
        <v>2.6263622742E-2</v>
      </c>
      <c r="E271" s="10"/>
    </row>
    <row r="272" spans="1:5" x14ac:dyDescent="0.25">
      <c r="A272" s="2" t="s">
        <v>453</v>
      </c>
      <c r="B272" s="2" t="s">
        <v>136</v>
      </c>
      <c r="C272" s="4">
        <v>2597</v>
      </c>
      <c r="D272" s="3">
        <v>2.4169606045699999E-2</v>
      </c>
      <c r="E272" s="10"/>
    </row>
    <row r="273" spans="1:5" x14ac:dyDescent="0.25">
      <c r="A273" s="2" t="s">
        <v>453</v>
      </c>
      <c r="B273" s="2" t="s">
        <v>139</v>
      </c>
      <c r="C273" s="4">
        <v>2205</v>
      </c>
      <c r="D273" s="3">
        <v>2.0521363623699999E-2</v>
      </c>
      <c r="E273" s="10"/>
    </row>
    <row r="274" spans="1:5" x14ac:dyDescent="0.25">
      <c r="A274" s="2" t="s">
        <v>453</v>
      </c>
      <c r="B274" s="2" t="s">
        <v>159</v>
      </c>
      <c r="C274" s="4">
        <v>1794</v>
      </c>
      <c r="D274" s="3">
        <v>1.6696293125100001E-2</v>
      </c>
      <c r="E274" s="10"/>
    </row>
    <row r="275" spans="1:5" x14ac:dyDescent="0.25">
      <c r="A275" s="13" t="s">
        <v>453</v>
      </c>
      <c r="B275" s="13" t="s">
        <v>103</v>
      </c>
      <c r="C275" s="14">
        <v>1713</v>
      </c>
      <c r="D275" s="15">
        <v>1.5942447114399998E-2</v>
      </c>
      <c r="E275" s="16" t="s">
        <v>469</v>
      </c>
    </row>
    <row r="276" spans="1:5" x14ac:dyDescent="0.25">
      <c r="A276" s="2" t="s">
        <v>453</v>
      </c>
      <c r="B276" s="2" t="s">
        <v>138</v>
      </c>
      <c r="C276" s="4">
        <v>1652</v>
      </c>
      <c r="D276" s="3">
        <v>1.53747359212E-2</v>
      </c>
      <c r="E276" s="10"/>
    </row>
    <row r="277" spans="1:5" x14ac:dyDescent="0.25">
      <c r="A277" s="13" t="s">
        <v>453</v>
      </c>
      <c r="B277" s="13" t="s">
        <v>106</v>
      </c>
      <c r="C277" s="14">
        <v>1555</v>
      </c>
      <c r="D277" s="15">
        <v>1.44719820566E-2</v>
      </c>
      <c r="E277" s="16" t="s">
        <v>469</v>
      </c>
    </row>
    <row r="278" spans="1:5" x14ac:dyDescent="0.25">
      <c r="A278" s="13" t="s">
        <v>453</v>
      </c>
      <c r="B278" s="13" t="s">
        <v>121</v>
      </c>
      <c r="C278" s="14">
        <v>1417</v>
      </c>
      <c r="D278" s="15">
        <v>1.31876518162E-2</v>
      </c>
      <c r="E278" s="16" t="s">
        <v>469</v>
      </c>
    </row>
    <row r="279" spans="1:5" x14ac:dyDescent="0.25">
      <c r="A279" s="2" t="s">
        <v>453</v>
      </c>
      <c r="B279" s="2" t="s">
        <v>141</v>
      </c>
      <c r="C279" s="4">
        <v>1386</v>
      </c>
      <c r="D279" s="3">
        <v>1.2899142849200001E-2</v>
      </c>
      <c r="E279" s="10"/>
    </row>
    <row r="280" spans="1:5" x14ac:dyDescent="0.25">
      <c r="A280" s="13" t="s">
        <v>453</v>
      </c>
      <c r="B280" s="13" t="s">
        <v>104</v>
      </c>
      <c r="C280" s="14">
        <v>1184</v>
      </c>
      <c r="D280" s="15">
        <v>1.1019181192899999E-2</v>
      </c>
      <c r="E280" s="16" t="s">
        <v>469</v>
      </c>
    </row>
    <row r="281" spans="1:5" x14ac:dyDescent="0.25">
      <c r="A281" s="13" t="s">
        <v>453</v>
      </c>
      <c r="B281" s="13" t="s">
        <v>158</v>
      </c>
      <c r="C281" s="14">
        <v>968</v>
      </c>
      <c r="D281" s="15">
        <v>9.0089251644999997E-3</v>
      </c>
      <c r="E281" s="16" t="s">
        <v>469</v>
      </c>
    </row>
    <row r="282" spans="1:5" x14ac:dyDescent="0.25">
      <c r="A282" s="13" t="s">
        <v>453</v>
      </c>
      <c r="B282" s="13" t="s">
        <v>116</v>
      </c>
      <c r="C282" s="14">
        <v>962</v>
      </c>
      <c r="D282" s="15">
        <v>8.9530847192600006E-3</v>
      </c>
      <c r="E282" s="16" t="s">
        <v>469</v>
      </c>
    </row>
    <row r="283" spans="1:5" x14ac:dyDescent="0.25">
      <c r="A283" s="13" t="s">
        <v>453</v>
      </c>
      <c r="B283" s="13" t="s">
        <v>109</v>
      </c>
      <c r="C283" s="14">
        <v>957</v>
      </c>
      <c r="D283" s="15">
        <v>8.9065510149E-3</v>
      </c>
      <c r="E283" s="16" t="s">
        <v>469</v>
      </c>
    </row>
    <row r="284" spans="1:5" x14ac:dyDescent="0.25">
      <c r="A284" s="13" t="s">
        <v>453</v>
      </c>
      <c r="B284" s="13" t="s">
        <v>115</v>
      </c>
      <c r="C284" s="14">
        <v>904</v>
      </c>
      <c r="D284" s="15">
        <v>8.4132937486600008E-3</v>
      </c>
      <c r="E284" s="16" t="s">
        <v>469</v>
      </c>
    </row>
    <row r="285" spans="1:5" x14ac:dyDescent="0.25">
      <c r="A285" s="13" t="s">
        <v>453</v>
      </c>
      <c r="B285" s="13" t="s">
        <v>117</v>
      </c>
      <c r="C285" s="14">
        <v>831</v>
      </c>
      <c r="D285" s="15">
        <v>7.7339016649800004E-3</v>
      </c>
      <c r="E285" s="16" t="s">
        <v>469</v>
      </c>
    </row>
    <row r="286" spans="1:5" x14ac:dyDescent="0.25">
      <c r="A286" s="13" t="s">
        <v>453</v>
      </c>
      <c r="B286" s="13" t="s">
        <v>153</v>
      </c>
      <c r="C286" s="14">
        <v>817</v>
      </c>
      <c r="D286" s="15">
        <v>7.6036072927600003E-3</v>
      </c>
      <c r="E286" s="16" t="s">
        <v>469</v>
      </c>
    </row>
    <row r="287" spans="1:5" x14ac:dyDescent="0.25">
      <c r="A287" s="13" t="s">
        <v>453</v>
      </c>
      <c r="B287" s="13" t="s">
        <v>122</v>
      </c>
      <c r="C287" s="14">
        <v>812</v>
      </c>
      <c r="D287" s="15">
        <v>7.5570735883999998E-3</v>
      </c>
      <c r="E287" s="16" t="s">
        <v>469</v>
      </c>
    </row>
    <row r="288" spans="1:5" x14ac:dyDescent="0.25">
      <c r="A288" s="2" t="s">
        <v>453</v>
      </c>
      <c r="B288" s="2" t="s">
        <v>154</v>
      </c>
      <c r="C288" s="4">
        <v>757</v>
      </c>
      <c r="D288" s="3">
        <v>7.0452028404199996E-3</v>
      </c>
      <c r="E288" s="10"/>
    </row>
    <row r="289" spans="1:5" x14ac:dyDescent="0.25">
      <c r="A289" s="13" t="s">
        <v>453</v>
      </c>
      <c r="B289" s="13" t="s">
        <v>113</v>
      </c>
      <c r="C289" s="14">
        <v>746</v>
      </c>
      <c r="D289" s="15">
        <v>6.94282869082E-3</v>
      </c>
      <c r="E289" s="16" t="s">
        <v>469</v>
      </c>
    </row>
    <row r="290" spans="1:5" x14ac:dyDescent="0.25">
      <c r="A290" s="13" t="s">
        <v>453</v>
      </c>
      <c r="B290" s="13" t="s">
        <v>120</v>
      </c>
      <c r="C290" s="14">
        <v>707</v>
      </c>
      <c r="D290" s="15">
        <v>6.5798657968E-3</v>
      </c>
      <c r="E290" s="16" t="s">
        <v>469</v>
      </c>
    </row>
    <row r="291" spans="1:5" x14ac:dyDescent="0.25">
      <c r="A291" s="13" t="s">
        <v>453</v>
      </c>
      <c r="B291" s="13" t="s">
        <v>105</v>
      </c>
      <c r="C291" s="14">
        <v>699</v>
      </c>
      <c r="D291" s="15">
        <v>6.5054118698199999E-3</v>
      </c>
      <c r="E291" s="16" t="s">
        <v>469</v>
      </c>
    </row>
    <row r="292" spans="1:5" x14ac:dyDescent="0.25">
      <c r="A292" s="13" t="s">
        <v>453</v>
      </c>
      <c r="B292" s="13" t="s">
        <v>118</v>
      </c>
      <c r="C292" s="14">
        <v>591</v>
      </c>
      <c r="D292" s="15">
        <v>5.5002838555999996E-3</v>
      </c>
      <c r="E292" s="16" t="s">
        <v>469</v>
      </c>
    </row>
    <row r="293" spans="1:5" x14ac:dyDescent="0.25">
      <c r="A293" s="13" t="s">
        <v>453</v>
      </c>
      <c r="B293" s="13" t="s">
        <v>107</v>
      </c>
      <c r="C293" s="14">
        <v>547</v>
      </c>
      <c r="D293" s="15">
        <v>5.0907872572100001E-3</v>
      </c>
      <c r="E293" s="16" t="s">
        <v>469</v>
      </c>
    </row>
    <row r="294" spans="1:5" x14ac:dyDescent="0.25">
      <c r="A294" s="13" t="s">
        <v>453</v>
      </c>
      <c r="B294" s="13" t="s">
        <v>102</v>
      </c>
      <c r="C294" s="14">
        <v>506</v>
      </c>
      <c r="D294" s="15">
        <v>4.7092108814400001E-3</v>
      </c>
      <c r="E294" s="16" t="s">
        <v>469</v>
      </c>
    </row>
    <row r="295" spans="1:5" x14ac:dyDescent="0.25">
      <c r="A295" s="2" t="s">
        <v>453</v>
      </c>
      <c r="B295" s="2" t="s">
        <v>135</v>
      </c>
      <c r="C295" s="4">
        <v>487</v>
      </c>
      <c r="D295" s="3">
        <v>4.5323828048700002E-3</v>
      </c>
      <c r="E295" s="10"/>
    </row>
    <row r="296" spans="1:5" x14ac:dyDescent="0.25">
      <c r="A296" s="13" t="s">
        <v>453</v>
      </c>
      <c r="B296" s="13" t="s">
        <v>152</v>
      </c>
      <c r="C296" s="14">
        <v>448</v>
      </c>
      <c r="D296" s="15">
        <v>4.1694199108400004E-3</v>
      </c>
      <c r="E296" s="16" t="s">
        <v>469</v>
      </c>
    </row>
    <row r="297" spans="1:5" x14ac:dyDescent="0.25">
      <c r="A297" s="13" t="s">
        <v>453</v>
      </c>
      <c r="B297" s="13" t="s">
        <v>324</v>
      </c>
      <c r="C297" s="14">
        <v>438</v>
      </c>
      <c r="D297" s="15">
        <v>4.0763525021200002E-3</v>
      </c>
      <c r="E297" s="16" t="s">
        <v>469</v>
      </c>
    </row>
    <row r="298" spans="1:5" x14ac:dyDescent="0.25">
      <c r="A298" s="2" t="s">
        <v>453</v>
      </c>
      <c r="B298" s="2" t="s">
        <v>134</v>
      </c>
      <c r="C298" s="4">
        <v>401</v>
      </c>
      <c r="D298" s="3">
        <v>3.7320030898399998E-3</v>
      </c>
      <c r="E298" s="10"/>
    </row>
    <row r="299" spans="1:5" x14ac:dyDescent="0.25">
      <c r="A299" s="2" t="s">
        <v>453</v>
      </c>
      <c r="B299" s="2" t="s">
        <v>142</v>
      </c>
      <c r="C299" s="4">
        <v>316</v>
      </c>
      <c r="D299" s="3">
        <v>2.9409301156799999E-3</v>
      </c>
      <c r="E299" s="10"/>
    </row>
    <row r="300" spans="1:5" x14ac:dyDescent="0.25">
      <c r="A300" s="13" t="s">
        <v>453</v>
      </c>
      <c r="B300" s="13" t="s">
        <v>112</v>
      </c>
      <c r="C300" s="14">
        <v>304</v>
      </c>
      <c r="D300" s="15">
        <v>2.8292492252100002E-3</v>
      </c>
      <c r="E300" s="16" t="s">
        <v>469</v>
      </c>
    </row>
    <row r="301" spans="1:5" x14ac:dyDescent="0.25">
      <c r="A301" s="13" t="s">
        <v>453</v>
      </c>
      <c r="B301" s="13" t="s">
        <v>156</v>
      </c>
      <c r="C301" s="14">
        <v>294</v>
      </c>
      <c r="D301" s="15">
        <v>2.73618181649E-3</v>
      </c>
      <c r="E301" s="16" t="s">
        <v>469</v>
      </c>
    </row>
    <row r="302" spans="1:5" x14ac:dyDescent="0.25">
      <c r="A302" s="13" t="s">
        <v>453</v>
      </c>
      <c r="B302" s="13" t="s">
        <v>110</v>
      </c>
      <c r="C302" s="14">
        <v>293</v>
      </c>
      <c r="D302" s="15">
        <v>2.72687507562E-3</v>
      </c>
      <c r="E302" s="16" t="s">
        <v>469</v>
      </c>
    </row>
    <row r="303" spans="1:5" x14ac:dyDescent="0.25">
      <c r="A303" s="13" t="s">
        <v>453</v>
      </c>
      <c r="B303" s="13" t="s">
        <v>143</v>
      </c>
      <c r="C303" s="14">
        <v>255</v>
      </c>
      <c r="D303" s="15">
        <v>2.37321892247E-3</v>
      </c>
      <c r="E303" s="16" t="s">
        <v>469</v>
      </c>
    </row>
    <row r="304" spans="1:5" x14ac:dyDescent="0.25">
      <c r="A304" s="2" t="s">
        <v>453</v>
      </c>
      <c r="B304" s="2" t="s">
        <v>140</v>
      </c>
      <c r="C304" s="4">
        <v>191</v>
      </c>
      <c r="D304" s="3">
        <v>1.7775875066300001E-3</v>
      </c>
      <c r="E304" s="10"/>
    </row>
    <row r="305" spans="1:5" x14ac:dyDescent="0.25">
      <c r="A305" s="13" t="s">
        <v>453</v>
      </c>
      <c r="B305" s="13" t="s">
        <v>114</v>
      </c>
      <c r="C305" s="14">
        <v>154</v>
      </c>
      <c r="D305" s="15">
        <v>1.4332380943499999E-3</v>
      </c>
      <c r="E305" s="16" t="s">
        <v>469</v>
      </c>
    </row>
    <row r="306" spans="1:5" x14ac:dyDescent="0.25">
      <c r="A306" s="13" t="s">
        <v>453</v>
      </c>
      <c r="B306" s="13" t="s">
        <v>157</v>
      </c>
      <c r="C306" s="14">
        <v>143</v>
      </c>
      <c r="D306" s="15">
        <v>1.3308639447600001E-3</v>
      </c>
      <c r="E306" s="16" t="s">
        <v>469</v>
      </c>
    </row>
    <row r="307" spans="1:5" x14ac:dyDescent="0.25">
      <c r="A307" s="13" t="s">
        <v>453</v>
      </c>
      <c r="B307" s="13" t="s">
        <v>144</v>
      </c>
      <c r="C307" s="14">
        <v>136</v>
      </c>
      <c r="D307" s="15">
        <v>1.2657167586500001E-3</v>
      </c>
      <c r="E307" s="16" t="s">
        <v>469</v>
      </c>
    </row>
    <row r="308" spans="1:5" x14ac:dyDescent="0.25">
      <c r="A308" s="2" t="s">
        <v>453</v>
      </c>
      <c r="B308" s="2" t="s">
        <v>155</v>
      </c>
      <c r="C308" s="4">
        <v>94</v>
      </c>
      <c r="D308" s="3">
        <v>8.7483364200699996E-4</v>
      </c>
      <c r="E308" s="10"/>
    </row>
    <row r="309" spans="1:5" x14ac:dyDescent="0.25">
      <c r="A309" s="24" t="s">
        <v>451</v>
      </c>
      <c r="B309" s="24" t="s">
        <v>4</v>
      </c>
      <c r="C309" s="20">
        <v>520116</v>
      </c>
      <c r="D309" s="21">
        <v>0.53058821969199998</v>
      </c>
      <c r="E309" s="10"/>
    </row>
    <row r="310" spans="1:5" x14ac:dyDescent="0.25">
      <c r="A310" s="25" t="s">
        <v>451</v>
      </c>
      <c r="B310" s="25" t="s">
        <v>93</v>
      </c>
      <c r="C310" s="26">
        <v>66795</v>
      </c>
      <c r="D310" s="27">
        <v>6.8139876747400005E-2</v>
      </c>
      <c r="E310" s="30"/>
    </row>
    <row r="311" spans="1:5" x14ac:dyDescent="0.25">
      <c r="A311" s="2" t="s">
        <v>451</v>
      </c>
      <c r="B311" s="2" t="s">
        <v>95</v>
      </c>
      <c r="C311" s="4">
        <v>50796</v>
      </c>
      <c r="D311" s="3">
        <v>5.1818746601700001E-2</v>
      </c>
      <c r="E311" s="10"/>
    </row>
    <row r="312" spans="1:5" x14ac:dyDescent="0.25">
      <c r="A312" s="2" t="s">
        <v>451</v>
      </c>
      <c r="B312" s="2" t="s">
        <v>1</v>
      </c>
      <c r="C312" s="4">
        <v>41011</v>
      </c>
      <c r="D312" s="3">
        <v>4.1836731570999999E-2</v>
      </c>
      <c r="E312" s="10"/>
    </row>
    <row r="313" spans="1:5" x14ac:dyDescent="0.25">
      <c r="A313" s="2" t="s">
        <v>451</v>
      </c>
      <c r="B313" s="2" t="s">
        <v>0</v>
      </c>
      <c r="C313" s="4">
        <v>34961</v>
      </c>
      <c r="D313" s="3">
        <v>3.5664918496400001E-2</v>
      </c>
      <c r="E313" s="10"/>
    </row>
    <row r="314" spans="1:5" x14ac:dyDescent="0.25">
      <c r="A314" s="2" t="s">
        <v>451</v>
      </c>
      <c r="B314" s="2" t="s">
        <v>97</v>
      </c>
      <c r="C314" s="4">
        <v>27749</v>
      </c>
      <c r="D314" s="3">
        <v>2.8307709257600001E-2</v>
      </c>
      <c r="E314" s="10"/>
    </row>
    <row r="315" spans="1:5" x14ac:dyDescent="0.25">
      <c r="A315" s="2" t="s">
        <v>451</v>
      </c>
      <c r="B315" s="2" t="s">
        <v>2</v>
      </c>
      <c r="C315" s="4">
        <v>25259</v>
      </c>
      <c r="D315" s="3">
        <v>2.57675746203E-2</v>
      </c>
      <c r="E315" s="10"/>
    </row>
    <row r="316" spans="1:5" x14ac:dyDescent="0.25">
      <c r="A316" s="2" t="s">
        <v>451</v>
      </c>
      <c r="B316" s="2" t="s">
        <v>99</v>
      </c>
      <c r="C316" s="4">
        <v>21391</v>
      </c>
      <c r="D316" s="3">
        <v>2.1821694790099998E-2</v>
      </c>
      <c r="E316" s="10"/>
    </row>
    <row r="317" spans="1:5" x14ac:dyDescent="0.25">
      <c r="A317" s="2" t="s">
        <v>451</v>
      </c>
      <c r="B317" s="2" t="s">
        <v>126</v>
      </c>
      <c r="C317" s="4">
        <v>16901</v>
      </c>
      <c r="D317" s="3">
        <v>1.7241291367700001E-2</v>
      </c>
      <c r="E317" s="10"/>
    </row>
    <row r="318" spans="1:5" x14ac:dyDescent="0.25">
      <c r="A318" s="2" t="s">
        <v>451</v>
      </c>
      <c r="B318" s="2" t="s">
        <v>98</v>
      </c>
      <c r="C318" s="4">
        <v>16419</v>
      </c>
      <c r="D318" s="3">
        <v>1.67495865905E-2</v>
      </c>
      <c r="E318" s="10"/>
    </row>
    <row r="319" spans="1:5" x14ac:dyDescent="0.25">
      <c r="A319" s="2" t="s">
        <v>451</v>
      </c>
      <c r="B319" s="2" t="s">
        <v>128</v>
      </c>
      <c r="C319" s="4">
        <v>12192</v>
      </c>
      <c r="D319" s="3">
        <v>1.24374785134E-2</v>
      </c>
      <c r="E319" s="10"/>
    </row>
    <row r="320" spans="1:5" x14ac:dyDescent="0.25">
      <c r="A320" s="2" t="s">
        <v>451</v>
      </c>
      <c r="B320" s="2" t="s">
        <v>129</v>
      </c>
      <c r="C320" s="4">
        <v>10208</v>
      </c>
      <c r="D320" s="3">
        <v>1.04135318787E-2</v>
      </c>
      <c r="E320" s="10"/>
    </row>
    <row r="321" spans="1:5" x14ac:dyDescent="0.25">
      <c r="A321" s="2" t="s">
        <v>451</v>
      </c>
      <c r="B321" s="2" t="s">
        <v>101</v>
      </c>
      <c r="C321" s="4">
        <v>9563</v>
      </c>
      <c r="D321" s="3">
        <v>9.7555451955200004E-3</v>
      </c>
      <c r="E321" s="10"/>
    </row>
    <row r="322" spans="1:5" x14ac:dyDescent="0.25">
      <c r="A322" s="2" t="s">
        <v>451</v>
      </c>
      <c r="B322" s="2" t="s">
        <v>130</v>
      </c>
      <c r="C322" s="4">
        <v>9355</v>
      </c>
      <c r="D322" s="3">
        <v>9.5433572418799992E-3</v>
      </c>
      <c r="E322" s="10"/>
    </row>
    <row r="323" spans="1:5" x14ac:dyDescent="0.25">
      <c r="A323" s="2" t="s">
        <v>451</v>
      </c>
      <c r="B323" s="2" t="s">
        <v>94</v>
      </c>
      <c r="C323" s="4">
        <v>7569</v>
      </c>
      <c r="D323" s="3">
        <v>7.7213972168699999E-3</v>
      </c>
      <c r="E323" s="10"/>
    </row>
    <row r="324" spans="1:5" x14ac:dyDescent="0.25">
      <c r="A324" s="2" t="s">
        <v>451</v>
      </c>
      <c r="B324" s="2" t="s">
        <v>92</v>
      </c>
      <c r="C324" s="4">
        <v>6050</v>
      </c>
      <c r="D324" s="3">
        <v>6.1718130746499997E-3</v>
      </c>
      <c r="E324" s="10"/>
    </row>
    <row r="325" spans="1:5" x14ac:dyDescent="0.25">
      <c r="A325" s="2" t="s">
        <v>451</v>
      </c>
      <c r="B325" s="2" t="s">
        <v>96</v>
      </c>
      <c r="C325" s="4">
        <v>5675</v>
      </c>
      <c r="D325" s="3">
        <v>5.7892626774700001E-3</v>
      </c>
      <c r="E325" s="10"/>
    </row>
    <row r="326" spans="1:5" x14ac:dyDescent="0.25">
      <c r="A326" s="2" t="s">
        <v>451</v>
      </c>
      <c r="B326" s="2" t="s">
        <v>3</v>
      </c>
      <c r="C326" s="4">
        <v>5652</v>
      </c>
      <c r="D326" s="3">
        <v>5.7657995864400001E-3</v>
      </c>
      <c r="E326" s="10"/>
    </row>
    <row r="327" spans="1:5" x14ac:dyDescent="0.25">
      <c r="A327" s="2" t="s">
        <v>451</v>
      </c>
      <c r="B327" s="2" t="s">
        <v>127</v>
      </c>
      <c r="C327" s="4">
        <v>5581</v>
      </c>
      <c r="D327" s="3">
        <v>5.6933700445700001E-3</v>
      </c>
      <c r="E327" s="10"/>
    </row>
    <row r="328" spans="1:5" x14ac:dyDescent="0.25">
      <c r="A328" s="2" t="s">
        <v>451</v>
      </c>
      <c r="B328" s="2" t="s">
        <v>90</v>
      </c>
      <c r="C328" s="4">
        <v>5372</v>
      </c>
      <c r="D328" s="3">
        <v>5.4801619565399999E-3</v>
      </c>
      <c r="E328" s="10"/>
    </row>
    <row r="329" spans="1:5" x14ac:dyDescent="0.25">
      <c r="A329" s="2" t="s">
        <v>451</v>
      </c>
      <c r="B329" s="2" t="s">
        <v>166</v>
      </c>
      <c r="C329" s="4">
        <v>5139</v>
      </c>
      <c r="D329" s="3">
        <v>5.2424706430799998E-3</v>
      </c>
      <c r="E329" s="10"/>
    </row>
    <row r="330" spans="1:5" x14ac:dyDescent="0.25">
      <c r="A330" s="2" t="s">
        <v>451</v>
      </c>
      <c r="B330" s="2" t="s">
        <v>91</v>
      </c>
      <c r="C330" s="4">
        <v>3304</v>
      </c>
      <c r="D330" s="3">
        <v>3.37052403284E-3</v>
      </c>
      <c r="E330" s="10"/>
    </row>
    <row r="331" spans="1:5" x14ac:dyDescent="0.25">
      <c r="A331" s="13" t="s">
        <v>451</v>
      </c>
      <c r="B331" s="13" t="s">
        <v>125</v>
      </c>
      <c r="C331" s="14">
        <v>2495</v>
      </c>
      <c r="D331" s="15">
        <v>2.5452353093E-3</v>
      </c>
      <c r="E331" s="16" t="s">
        <v>469</v>
      </c>
    </row>
    <row r="332" spans="1:5" x14ac:dyDescent="0.25">
      <c r="A332" s="2" t="s">
        <v>451</v>
      </c>
      <c r="B332" s="2" t="s">
        <v>170</v>
      </c>
      <c r="C332" s="4">
        <v>1090</v>
      </c>
      <c r="D332" s="3">
        <v>1.1119464878300001E-3</v>
      </c>
      <c r="E332" s="10"/>
    </row>
    <row r="333" spans="1:5" x14ac:dyDescent="0.25">
      <c r="A333" s="2" t="s">
        <v>451</v>
      </c>
      <c r="B333" s="2" t="s">
        <v>100</v>
      </c>
      <c r="C333" s="4">
        <v>873</v>
      </c>
      <c r="D333" s="3">
        <v>8.90577324657E-4</v>
      </c>
      <c r="E333" s="10"/>
    </row>
    <row r="334" spans="1:5" x14ac:dyDescent="0.25">
      <c r="A334" s="2" t="s">
        <v>451</v>
      </c>
      <c r="B334" s="2" t="s">
        <v>169</v>
      </c>
      <c r="C334" s="4">
        <v>695</v>
      </c>
      <c r="D334" s="3">
        <v>7.0899340279099998E-4</v>
      </c>
      <c r="E334" s="10"/>
    </row>
    <row r="335" spans="1:5" x14ac:dyDescent="0.25">
      <c r="A335" s="2" t="s">
        <v>451</v>
      </c>
      <c r="B335" s="2" t="s">
        <v>173</v>
      </c>
      <c r="C335" s="4">
        <v>682</v>
      </c>
      <c r="D335" s="3">
        <v>6.9573165568799999E-4</v>
      </c>
      <c r="E335" s="10"/>
    </row>
    <row r="336" spans="1:5" x14ac:dyDescent="0.25">
      <c r="A336" s="13" t="s">
        <v>451</v>
      </c>
      <c r="B336" s="13" t="s">
        <v>124</v>
      </c>
      <c r="C336" s="14">
        <v>628</v>
      </c>
      <c r="D336" s="15">
        <v>6.4064439849299999E-4</v>
      </c>
      <c r="E336" s="16" t="s">
        <v>469</v>
      </c>
    </row>
    <row r="337" spans="1:5" x14ac:dyDescent="0.25">
      <c r="A337" s="2" t="s">
        <v>451</v>
      </c>
      <c r="B337" s="2" t="s">
        <v>131</v>
      </c>
      <c r="C337" s="4">
        <v>612</v>
      </c>
      <c r="D337" s="3">
        <v>6.2432224821300003E-4</v>
      </c>
      <c r="E337" s="10"/>
    </row>
    <row r="338" spans="1:5" x14ac:dyDescent="0.25">
      <c r="A338" s="13" t="s">
        <v>451</v>
      </c>
      <c r="B338" s="13" t="s">
        <v>123</v>
      </c>
      <c r="C338" s="14">
        <v>321</v>
      </c>
      <c r="D338" s="15">
        <v>3.2746313999400001E-4</v>
      </c>
      <c r="E338" s="16" t="s">
        <v>469</v>
      </c>
    </row>
    <row r="339" spans="1:5" x14ac:dyDescent="0.25">
      <c r="A339" s="13" t="s">
        <v>451</v>
      </c>
      <c r="B339" s="13" t="s">
        <v>161</v>
      </c>
      <c r="C339" s="14">
        <v>299</v>
      </c>
      <c r="D339" s="15">
        <v>3.05020183359E-4</v>
      </c>
      <c r="E339" s="16" t="s">
        <v>469</v>
      </c>
    </row>
    <row r="340" spans="1:5" x14ac:dyDescent="0.25">
      <c r="A340" s="2" t="s">
        <v>451</v>
      </c>
      <c r="B340" s="2" t="s">
        <v>147</v>
      </c>
      <c r="C340" s="4">
        <v>259</v>
      </c>
      <c r="D340" s="3">
        <v>2.6421480765899998E-4</v>
      </c>
      <c r="E340" s="10"/>
    </row>
    <row r="341" spans="1:5" x14ac:dyDescent="0.25">
      <c r="A341" s="13" t="s">
        <v>451</v>
      </c>
      <c r="B341" s="13" t="s">
        <v>174</v>
      </c>
      <c r="C341" s="14">
        <v>197</v>
      </c>
      <c r="D341" s="15">
        <v>2.0096647532299999E-4</v>
      </c>
      <c r="E341" s="16" t="s">
        <v>469</v>
      </c>
    </row>
    <row r="342" spans="1:5" x14ac:dyDescent="0.25">
      <c r="A342" s="13" t="s">
        <v>451</v>
      </c>
      <c r="B342" s="13" t="s">
        <v>165</v>
      </c>
      <c r="C342" s="14">
        <v>188</v>
      </c>
      <c r="D342" s="15">
        <v>1.91785265791E-4</v>
      </c>
      <c r="E342" s="16" t="s">
        <v>469</v>
      </c>
    </row>
    <row r="343" spans="1:5" x14ac:dyDescent="0.25">
      <c r="A343" s="2" t="s">
        <v>451</v>
      </c>
      <c r="B343" s="2" t="s">
        <v>168</v>
      </c>
      <c r="C343" s="4">
        <v>167</v>
      </c>
      <c r="D343" s="3">
        <v>1.70362443548E-4</v>
      </c>
      <c r="E343" s="10"/>
    </row>
    <row r="344" spans="1:5" x14ac:dyDescent="0.25">
      <c r="A344" s="13" t="s">
        <v>451</v>
      </c>
      <c r="B344" s="13" t="s">
        <v>133</v>
      </c>
      <c r="C344" s="14">
        <v>161</v>
      </c>
      <c r="D344" s="15">
        <v>1.64241637193E-4</v>
      </c>
      <c r="E344" s="16" t="s">
        <v>469</v>
      </c>
    </row>
    <row r="345" spans="1:5" x14ac:dyDescent="0.25">
      <c r="A345" s="13" t="s">
        <v>451</v>
      </c>
      <c r="B345" s="13" t="s">
        <v>163</v>
      </c>
      <c r="C345" s="14">
        <v>158</v>
      </c>
      <c r="D345" s="15">
        <v>1.6118123401600001E-4</v>
      </c>
      <c r="E345" s="16" t="s">
        <v>469</v>
      </c>
    </row>
    <row r="346" spans="1:5" x14ac:dyDescent="0.25">
      <c r="A346" s="13" t="s">
        <v>451</v>
      </c>
      <c r="B346" s="13" t="s">
        <v>150</v>
      </c>
      <c r="C346" s="14">
        <v>151</v>
      </c>
      <c r="D346" s="15">
        <v>1.5404029326800001E-4</v>
      </c>
      <c r="E346" s="16" t="s">
        <v>469</v>
      </c>
    </row>
    <row r="347" spans="1:5" x14ac:dyDescent="0.25">
      <c r="A347" s="13" t="s">
        <v>451</v>
      </c>
      <c r="B347" s="13" t="s">
        <v>160</v>
      </c>
      <c r="C347" s="14">
        <v>135</v>
      </c>
      <c r="D347" s="15">
        <v>1.3771814298799999E-4</v>
      </c>
      <c r="E347" s="16" t="s">
        <v>469</v>
      </c>
    </row>
    <row r="348" spans="1:5" x14ac:dyDescent="0.25">
      <c r="A348" s="13" t="s">
        <v>451</v>
      </c>
      <c r="B348" s="13" t="s">
        <v>145</v>
      </c>
      <c r="C348" s="14">
        <v>132</v>
      </c>
      <c r="D348" s="15">
        <v>1.34657739811E-4</v>
      </c>
      <c r="E348" s="16" t="s">
        <v>469</v>
      </c>
    </row>
    <row r="349" spans="1:5" x14ac:dyDescent="0.25">
      <c r="A349" s="13" t="s">
        <v>451</v>
      </c>
      <c r="B349" s="13" t="s">
        <v>177</v>
      </c>
      <c r="C349" s="14">
        <v>114</v>
      </c>
      <c r="D349" s="15">
        <v>1.16295320746E-4</v>
      </c>
      <c r="E349" s="16" t="s">
        <v>469</v>
      </c>
    </row>
    <row r="350" spans="1:5" x14ac:dyDescent="0.25">
      <c r="A350" s="13" t="s">
        <v>451</v>
      </c>
      <c r="B350" s="13" t="s">
        <v>175</v>
      </c>
      <c r="C350" s="14">
        <v>111</v>
      </c>
      <c r="D350" s="15">
        <v>1.1323491756799999E-4</v>
      </c>
      <c r="E350" s="16" t="s">
        <v>469</v>
      </c>
    </row>
    <row r="351" spans="1:5" x14ac:dyDescent="0.25">
      <c r="A351" s="2" t="s">
        <v>451</v>
      </c>
      <c r="B351" s="2" t="s">
        <v>178</v>
      </c>
      <c r="C351" s="4">
        <v>97</v>
      </c>
      <c r="D351" s="3">
        <v>9.8953036073000001E-5</v>
      </c>
      <c r="E351" s="10"/>
    </row>
    <row r="352" spans="1:5" x14ac:dyDescent="0.25">
      <c r="A352" s="13" t="s">
        <v>451</v>
      </c>
      <c r="B352" s="13" t="s">
        <v>171</v>
      </c>
      <c r="C352" s="14">
        <v>96</v>
      </c>
      <c r="D352" s="15">
        <v>9.7932901680499997E-5</v>
      </c>
      <c r="E352" s="16" t="s">
        <v>469</v>
      </c>
    </row>
    <row r="353" spans="1:5" x14ac:dyDescent="0.25">
      <c r="A353" s="13" t="s">
        <v>451</v>
      </c>
      <c r="B353" s="13" t="s">
        <v>172</v>
      </c>
      <c r="C353" s="14">
        <v>78</v>
      </c>
      <c r="D353" s="15">
        <v>7.9570482615399994E-5</v>
      </c>
      <c r="E353" s="16" t="s">
        <v>469</v>
      </c>
    </row>
    <row r="354" spans="1:5" x14ac:dyDescent="0.25">
      <c r="A354" s="13" t="s">
        <v>451</v>
      </c>
      <c r="B354" s="13" t="s">
        <v>146</v>
      </c>
      <c r="C354" s="14">
        <v>71</v>
      </c>
      <c r="D354" s="15">
        <v>7.24295418678E-5</v>
      </c>
      <c r="E354" s="16" t="s">
        <v>469</v>
      </c>
    </row>
    <row r="355" spans="1:5" x14ac:dyDescent="0.25">
      <c r="A355" s="13" t="s">
        <v>451</v>
      </c>
      <c r="B355" s="13" t="s">
        <v>151</v>
      </c>
      <c r="C355" s="14">
        <v>52</v>
      </c>
      <c r="D355" s="15">
        <v>5.3046988410299998E-5</v>
      </c>
      <c r="E355" s="16" t="s">
        <v>469</v>
      </c>
    </row>
    <row r="356" spans="1:5" x14ac:dyDescent="0.25">
      <c r="A356" s="13" t="s">
        <v>451</v>
      </c>
      <c r="B356" s="13" t="s">
        <v>176</v>
      </c>
      <c r="C356" s="14">
        <v>49</v>
      </c>
      <c r="D356" s="15">
        <v>4.9986585232700001E-5</v>
      </c>
      <c r="E356" s="16" t="s">
        <v>469</v>
      </c>
    </row>
    <row r="357" spans="1:5" x14ac:dyDescent="0.25">
      <c r="A357" s="13" t="s">
        <v>451</v>
      </c>
      <c r="B357" s="13" t="s">
        <v>164</v>
      </c>
      <c r="C357" s="14">
        <v>46</v>
      </c>
      <c r="D357" s="15">
        <v>4.6926182055200001E-5</v>
      </c>
      <c r="E357" s="16" t="s">
        <v>469</v>
      </c>
    </row>
    <row r="358" spans="1:5" x14ac:dyDescent="0.25">
      <c r="A358" s="2" t="s">
        <v>451</v>
      </c>
      <c r="B358" s="2" t="s">
        <v>167</v>
      </c>
      <c r="C358" s="4">
        <v>40</v>
      </c>
      <c r="D358" s="3">
        <v>4.0805375700200002E-5</v>
      </c>
      <c r="E358" s="10"/>
    </row>
    <row r="359" spans="1:5" x14ac:dyDescent="0.25">
      <c r="A359" s="13" t="s">
        <v>451</v>
      </c>
      <c r="B359" s="13" t="s">
        <v>148</v>
      </c>
      <c r="C359" s="14">
        <v>37</v>
      </c>
      <c r="D359" s="15">
        <v>3.7744972522700002E-5</v>
      </c>
      <c r="E359" s="16" t="s">
        <v>469</v>
      </c>
    </row>
    <row r="360" spans="1:5" x14ac:dyDescent="0.25">
      <c r="A360" s="13" t="s">
        <v>451</v>
      </c>
      <c r="B360" s="13" t="s">
        <v>132</v>
      </c>
      <c r="C360" s="14">
        <v>30</v>
      </c>
      <c r="D360" s="15">
        <v>3.0604031775100001E-5</v>
      </c>
      <c r="E360" s="16" t="s">
        <v>469</v>
      </c>
    </row>
    <row r="361" spans="1:5" x14ac:dyDescent="0.25">
      <c r="A361" s="13" t="s">
        <v>451</v>
      </c>
      <c r="B361" s="13" t="s">
        <v>162</v>
      </c>
      <c r="C361" s="14">
        <v>8</v>
      </c>
      <c r="D361" s="15">
        <v>8.16107514004E-6</v>
      </c>
      <c r="E361" s="16" t="s">
        <v>469</v>
      </c>
    </row>
    <row r="362" spans="1:5" x14ac:dyDescent="0.25">
      <c r="A362" s="2" t="s">
        <v>451</v>
      </c>
      <c r="B362" s="2" t="s">
        <v>149</v>
      </c>
      <c r="C362" s="4">
        <v>1</v>
      </c>
      <c r="D362" s="3">
        <v>1.0201343925E-6</v>
      </c>
      <c r="E362" s="10"/>
    </row>
    <row r="363" spans="1:5" x14ac:dyDescent="0.25">
      <c r="A363" s="24" t="s">
        <v>452</v>
      </c>
      <c r="B363" s="24" t="s">
        <v>299</v>
      </c>
      <c r="C363" s="20">
        <v>81321</v>
      </c>
      <c r="D363" s="21">
        <v>0.21641163477700001</v>
      </c>
      <c r="E363" s="10"/>
    </row>
    <row r="364" spans="1:5" x14ac:dyDescent="0.25">
      <c r="A364" s="25" t="s">
        <v>452</v>
      </c>
      <c r="B364" s="25" t="s">
        <v>31</v>
      </c>
      <c r="C364" s="26">
        <v>48571</v>
      </c>
      <c r="D364" s="27">
        <v>0.12925725842899999</v>
      </c>
      <c r="E364" s="10"/>
    </row>
    <row r="365" spans="1:5" x14ac:dyDescent="0.25">
      <c r="A365" s="25" t="s">
        <v>452</v>
      </c>
      <c r="B365" s="25" t="s">
        <v>37</v>
      </c>
      <c r="C365" s="26">
        <v>43482</v>
      </c>
      <c r="D365" s="27">
        <v>0.115714399766</v>
      </c>
      <c r="E365" s="10"/>
    </row>
    <row r="366" spans="1:5" x14ac:dyDescent="0.25">
      <c r="A366" s="2" t="s">
        <v>452</v>
      </c>
      <c r="B366" s="2" t="s">
        <v>58</v>
      </c>
      <c r="C366" s="4">
        <v>35840</v>
      </c>
      <c r="D366" s="3">
        <v>9.5377491550699994E-2</v>
      </c>
      <c r="E366" s="10"/>
    </row>
    <row r="367" spans="1:5" x14ac:dyDescent="0.25">
      <c r="A367" s="2" t="s">
        <v>452</v>
      </c>
      <c r="B367" s="2" t="s">
        <v>80</v>
      </c>
      <c r="C367" s="4">
        <v>26361</v>
      </c>
      <c r="D367" s="3">
        <v>7.0151954653099993E-2</v>
      </c>
      <c r="E367" s="10"/>
    </row>
    <row r="368" spans="1:5" x14ac:dyDescent="0.25">
      <c r="A368" s="2" t="s">
        <v>452</v>
      </c>
      <c r="B368" s="2" t="s">
        <v>34</v>
      </c>
      <c r="C368" s="4">
        <v>25536</v>
      </c>
      <c r="D368" s="3">
        <v>6.7956462729899997E-2</v>
      </c>
      <c r="E368" s="10"/>
    </row>
    <row r="369" spans="1:5" x14ac:dyDescent="0.25">
      <c r="A369" s="2" t="s">
        <v>452</v>
      </c>
      <c r="B369" s="2" t="s">
        <v>33</v>
      </c>
      <c r="C369" s="4">
        <v>16631</v>
      </c>
      <c r="D369" s="3">
        <v>4.4258455970399999E-2</v>
      </c>
      <c r="E369" s="10"/>
    </row>
    <row r="370" spans="1:5" x14ac:dyDescent="0.25">
      <c r="A370" s="2" t="s">
        <v>452</v>
      </c>
      <c r="B370" s="2" t="s">
        <v>32</v>
      </c>
      <c r="C370" s="4">
        <v>11825</v>
      </c>
      <c r="D370" s="3">
        <v>3.1468717566600003E-2</v>
      </c>
      <c r="E370" s="10"/>
    </row>
    <row r="371" spans="1:5" x14ac:dyDescent="0.25">
      <c r="A371" s="2" t="s">
        <v>452</v>
      </c>
      <c r="B371" s="2" t="s">
        <v>271</v>
      </c>
      <c r="C371" s="4">
        <v>10475</v>
      </c>
      <c r="D371" s="3">
        <v>2.7876094419500001E-2</v>
      </c>
      <c r="E371" s="10"/>
    </row>
    <row r="372" spans="1:5" x14ac:dyDescent="0.25">
      <c r="A372" s="2" t="s">
        <v>452</v>
      </c>
      <c r="B372" s="2" t="s">
        <v>275</v>
      </c>
      <c r="C372" s="4">
        <v>10159</v>
      </c>
      <c r="D372" s="3">
        <v>2.70351544828E-2</v>
      </c>
      <c r="E372" s="10"/>
    </row>
    <row r="373" spans="1:5" x14ac:dyDescent="0.25">
      <c r="A373" s="2" t="s">
        <v>452</v>
      </c>
      <c r="B373" s="2" t="s">
        <v>287</v>
      </c>
      <c r="C373" s="4">
        <v>9614</v>
      </c>
      <c r="D373" s="3">
        <v>2.5584799212299999E-2</v>
      </c>
      <c r="E373" s="10"/>
    </row>
    <row r="374" spans="1:5" x14ac:dyDescent="0.25">
      <c r="A374" s="2" t="s">
        <v>452</v>
      </c>
      <c r="B374" s="2" t="s">
        <v>276</v>
      </c>
      <c r="C374" s="4">
        <v>3686</v>
      </c>
      <c r="D374" s="3">
        <v>9.8091917928499993E-3</v>
      </c>
      <c r="E374" s="10"/>
    </row>
    <row r="375" spans="1:5" x14ac:dyDescent="0.25">
      <c r="A375" s="2" t="s">
        <v>452</v>
      </c>
      <c r="B375" s="2" t="s">
        <v>279</v>
      </c>
      <c r="C375" s="4">
        <v>3551</v>
      </c>
      <c r="D375" s="3">
        <v>9.4499294781400008E-3</v>
      </c>
      <c r="E375" s="10"/>
    </row>
    <row r="376" spans="1:5" x14ac:dyDescent="0.25">
      <c r="A376" s="2" t="s">
        <v>452</v>
      </c>
      <c r="B376" s="2" t="s">
        <v>38</v>
      </c>
      <c r="C376" s="4">
        <v>2837</v>
      </c>
      <c r="D376" s="3">
        <v>7.5498310136500003E-3</v>
      </c>
      <c r="E376" s="10"/>
    </row>
    <row r="377" spans="1:5" x14ac:dyDescent="0.25">
      <c r="A377" s="13" t="s">
        <v>452</v>
      </c>
      <c r="B377" s="13" t="s">
        <v>278</v>
      </c>
      <c r="C377" s="14">
        <v>2672</v>
      </c>
      <c r="D377" s="15">
        <v>7.1107326290000003E-3</v>
      </c>
      <c r="E377" s="16" t="s">
        <v>469</v>
      </c>
    </row>
    <row r="378" spans="1:5" x14ac:dyDescent="0.25">
      <c r="A378" s="13" t="s">
        <v>452</v>
      </c>
      <c r="B378" s="13" t="s">
        <v>281</v>
      </c>
      <c r="C378" s="14">
        <v>2169</v>
      </c>
      <c r="D378" s="15">
        <v>5.7721478563999996E-3</v>
      </c>
      <c r="E378" s="16" t="s">
        <v>469</v>
      </c>
    </row>
    <row r="379" spans="1:5" x14ac:dyDescent="0.25">
      <c r="A379" s="2" t="s">
        <v>452</v>
      </c>
      <c r="B379" s="2" t="s">
        <v>35</v>
      </c>
      <c r="C379" s="4">
        <v>1950</v>
      </c>
      <c r="D379" s="3">
        <v>5.1893445458699996E-3</v>
      </c>
      <c r="E379" s="10"/>
    </row>
    <row r="380" spans="1:5" x14ac:dyDescent="0.25">
      <c r="A380" s="2" t="s">
        <v>452</v>
      </c>
      <c r="B380" s="2" t="s">
        <v>36</v>
      </c>
      <c r="C380" s="4">
        <v>1426</v>
      </c>
      <c r="D380" s="3">
        <v>3.7948745243100001E-3</v>
      </c>
      <c r="E380" s="10"/>
    </row>
    <row r="381" spans="1:5" x14ac:dyDescent="0.25">
      <c r="A381" s="13" t="s">
        <v>452</v>
      </c>
      <c r="B381" s="13" t="s">
        <v>295</v>
      </c>
      <c r="C381" s="14">
        <v>1388</v>
      </c>
      <c r="D381" s="15">
        <v>3.6937488357199999E-3</v>
      </c>
      <c r="E381" s="16" t="s">
        <v>469</v>
      </c>
    </row>
    <row r="382" spans="1:5" x14ac:dyDescent="0.25">
      <c r="A382" s="2" t="s">
        <v>452</v>
      </c>
      <c r="B382" s="2" t="s">
        <v>272</v>
      </c>
      <c r="C382" s="4">
        <v>1062</v>
      </c>
      <c r="D382" s="3">
        <v>2.8261968757499999E-3</v>
      </c>
      <c r="E382" s="10"/>
    </row>
    <row r="383" spans="1:5" x14ac:dyDescent="0.25">
      <c r="A383" s="2" t="s">
        <v>452</v>
      </c>
      <c r="B383" s="2" t="s">
        <v>274</v>
      </c>
      <c r="C383" s="4">
        <v>959</v>
      </c>
      <c r="D383" s="3">
        <v>2.5520930356299999E-3</v>
      </c>
      <c r="E383" s="10"/>
    </row>
    <row r="384" spans="1:5" x14ac:dyDescent="0.25">
      <c r="A384" s="2" t="s">
        <v>452</v>
      </c>
      <c r="B384" s="2" t="s">
        <v>270</v>
      </c>
      <c r="C384" s="4">
        <v>862</v>
      </c>
      <c r="D384" s="3">
        <v>2.2939564095099999E-3</v>
      </c>
      <c r="E384" s="10"/>
    </row>
    <row r="385" spans="1:5" x14ac:dyDescent="0.25">
      <c r="A385" s="2" t="s">
        <v>452</v>
      </c>
      <c r="B385" s="2" t="s">
        <v>277</v>
      </c>
      <c r="C385" s="4">
        <v>788</v>
      </c>
      <c r="D385" s="3">
        <v>2.097027437E-3</v>
      </c>
      <c r="E385" s="10"/>
    </row>
    <row r="386" spans="1:5" x14ac:dyDescent="0.25">
      <c r="A386" s="2" t="s">
        <v>452</v>
      </c>
      <c r="B386" s="2" t="s">
        <v>280</v>
      </c>
      <c r="C386" s="4">
        <v>740</v>
      </c>
      <c r="D386" s="3">
        <v>1.9692897250999999E-3</v>
      </c>
      <c r="E386" s="10"/>
    </row>
    <row r="387" spans="1:5" x14ac:dyDescent="0.25">
      <c r="A387" s="13" t="s">
        <v>452</v>
      </c>
      <c r="B387" s="13" t="s">
        <v>292</v>
      </c>
      <c r="C387" s="14">
        <v>659</v>
      </c>
      <c r="D387" s="15">
        <v>1.7537323362699999E-3</v>
      </c>
      <c r="E387" s="16" t="s">
        <v>469</v>
      </c>
    </row>
    <row r="388" spans="1:5" x14ac:dyDescent="0.25">
      <c r="A388" s="2" t="s">
        <v>452</v>
      </c>
      <c r="B388" s="2" t="s">
        <v>288</v>
      </c>
      <c r="C388" s="4">
        <v>594</v>
      </c>
      <c r="D388" s="3">
        <v>1.58075418474E-3</v>
      </c>
      <c r="E388" s="10"/>
    </row>
    <row r="389" spans="1:5" x14ac:dyDescent="0.25">
      <c r="A389" s="13" t="s">
        <v>452</v>
      </c>
      <c r="B389" s="13" t="s">
        <v>289</v>
      </c>
      <c r="C389" s="14">
        <v>541</v>
      </c>
      <c r="D389" s="15">
        <v>1.4397104611899999E-3</v>
      </c>
      <c r="E389" s="16" t="s">
        <v>469</v>
      </c>
    </row>
    <row r="390" spans="1:5" x14ac:dyDescent="0.25">
      <c r="A390" s="13" t="s">
        <v>452</v>
      </c>
      <c r="B390" s="13" t="s">
        <v>290</v>
      </c>
      <c r="C390" s="14">
        <v>495</v>
      </c>
      <c r="D390" s="15">
        <v>1.3172951539499999E-3</v>
      </c>
      <c r="E390" s="16" t="s">
        <v>469</v>
      </c>
    </row>
    <row r="391" spans="1:5" x14ac:dyDescent="0.25">
      <c r="A391" s="2" t="s">
        <v>452</v>
      </c>
      <c r="B391" s="2" t="s">
        <v>282</v>
      </c>
      <c r="C391" s="4">
        <v>471</v>
      </c>
      <c r="D391" s="3">
        <v>1.2534262980000001E-3</v>
      </c>
      <c r="E391" s="10"/>
    </row>
    <row r="392" spans="1:5" x14ac:dyDescent="0.25">
      <c r="A392" s="13" t="s">
        <v>452</v>
      </c>
      <c r="B392" s="13" t="s">
        <v>296</v>
      </c>
      <c r="C392" s="14">
        <v>457</v>
      </c>
      <c r="D392" s="15">
        <v>1.2161694653599999E-3</v>
      </c>
      <c r="E392" s="16" t="s">
        <v>469</v>
      </c>
    </row>
    <row r="393" spans="1:5" x14ac:dyDescent="0.25">
      <c r="A393" s="13" t="s">
        <v>452</v>
      </c>
      <c r="B393" s="13" t="s">
        <v>291</v>
      </c>
      <c r="C393" s="14">
        <v>374</v>
      </c>
      <c r="D393" s="15">
        <v>9.9528967187399991E-4</v>
      </c>
      <c r="E393" s="16" t="s">
        <v>469</v>
      </c>
    </row>
    <row r="394" spans="1:5" x14ac:dyDescent="0.25">
      <c r="A394" s="13" t="s">
        <v>452</v>
      </c>
      <c r="B394" s="13" t="s">
        <v>273</v>
      </c>
      <c r="C394" s="14">
        <v>269</v>
      </c>
      <c r="D394" s="15">
        <v>7.1586342709600002E-4</v>
      </c>
      <c r="E394" s="16" t="s">
        <v>469</v>
      </c>
    </row>
    <row r="395" spans="1:5" x14ac:dyDescent="0.25">
      <c r="A395" s="2" t="s">
        <v>452</v>
      </c>
      <c r="B395" s="29" t="s">
        <v>202</v>
      </c>
      <c r="C395" s="4">
        <v>231</v>
      </c>
      <c r="D395" s="3">
        <v>6.1473773850999997E-4</v>
      </c>
      <c r="E395" s="10"/>
    </row>
    <row r="396" spans="1:5" x14ac:dyDescent="0.25">
      <c r="A396" s="13" t="s">
        <v>452</v>
      </c>
      <c r="B396" s="13" t="s">
        <v>294</v>
      </c>
      <c r="C396" s="14">
        <v>229</v>
      </c>
      <c r="D396" s="15">
        <v>6.09415333848E-4</v>
      </c>
      <c r="E396" s="16" t="s">
        <v>469</v>
      </c>
    </row>
    <row r="397" spans="1:5" x14ac:dyDescent="0.25">
      <c r="A397" s="13" t="s">
        <v>452</v>
      </c>
      <c r="B397" s="13" t="s">
        <v>298</v>
      </c>
      <c r="C397" s="14">
        <v>169</v>
      </c>
      <c r="D397" s="15">
        <v>4.4974319397500002E-4</v>
      </c>
      <c r="E397" s="16" t="s">
        <v>469</v>
      </c>
    </row>
    <row r="398" spans="1:5" x14ac:dyDescent="0.25">
      <c r="A398" s="13" t="s">
        <v>452</v>
      </c>
      <c r="B398" s="13" t="s">
        <v>286</v>
      </c>
      <c r="C398" s="14">
        <v>128</v>
      </c>
      <c r="D398" s="15">
        <v>3.4063389839500001E-4</v>
      </c>
      <c r="E398" s="16" t="s">
        <v>469</v>
      </c>
    </row>
    <row r="399" spans="1:5" x14ac:dyDescent="0.25">
      <c r="A399" s="13" t="s">
        <v>452</v>
      </c>
      <c r="B399" s="13" t="s">
        <v>293</v>
      </c>
      <c r="C399" s="14">
        <v>83</v>
      </c>
      <c r="D399" s="15">
        <v>2.2087979349100001E-4</v>
      </c>
      <c r="E399" s="16" t="s">
        <v>469</v>
      </c>
    </row>
    <row r="400" spans="1:5" x14ac:dyDescent="0.25">
      <c r="A400" s="2" t="s">
        <v>452</v>
      </c>
      <c r="B400" s="2" t="s">
        <v>285</v>
      </c>
      <c r="C400" s="4">
        <v>74</v>
      </c>
      <c r="D400" s="3">
        <v>1.9692897250999999E-4</v>
      </c>
      <c r="E400" s="10"/>
    </row>
    <row r="401" spans="1:5" x14ac:dyDescent="0.25">
      <c r="A401" s="13" t="s">
        <v>452</v>
      </c>
      <c r="B401" s="13" t="s">
        <v>297</v>
      </c>
      <c r="C401" s="14">
        <v>37</v>
      </c>
      <c r="D401" s="15">
        <v>9.8464486254900004E-5</v>
      </c>
      <c r="E401" s="16" t="s">
        <v>469</v>
      </c>
    </row>
    <row r="402" spans="1:5" x14ac:dyDescent="0.25">
      <c r="A402" s="13" t="s">
        <v>452</v>
      </c>
      <c r="B402" s="13" t="s">
        <v>283</v>
      </c>
      <c r="C402" s="14">
        <v>27</v>
      </c>
      <c r="D402" s="15">
        <v>7.1852462942799996E-5</v>
      </c>
      <c r="E402" s="16" t="s">
        <v>469</v>
      </c>
    </row>
    <row r="403" spans="1:5" x14ac:dyDescent="0.25">
      <c r="A403" s="13" t="s">
        <v>452</v>
      </c>
      <c r="B403" s="13" t="s">
        <v>284</v>
      </c>
      <c r="C403" s="14">
        <v>10</v>
      </c>
      <c r="D403" s="15">
        <v>2.6612023312100001E-5</v>
      </c>
      <c r="E403" s="16" t="s">
        <v>469</v>
      </c>
    </row>
    <row r="404" spans="1:5" x14ac:dyDescent="0.25">
      <c r="A404" s="24" t="s">
        <v>459</v>
      </c>
      <c r="B404" s="24" t="s">
        <v>41</v>
      </c>
      <c r="C404" s="20">
        <v>20837</v>
      </c>
      <c r="D404" s="21">
        <v>0.43941374947299999</v>
      </c>
      <c r="E404" s="10"/>
    </row>
    <row r="405" spans="1:5" x14ac:dyDescent="0.25">
      <c r="A405" s="25" t="s">
        <v>459</v>
      </c>
      <c r="B405" s="25" t="s">
        <v>330</v>
      </c>
      <c r="C405" s="26">
        <v>18962</v>
      </c>
      <c r="D405" s="27">
        <v>0.39987347110900001</v>
      </c>
      <c r="E405" s="10"/>
    </row>
    <row r="406" spans="1:5" x14ac:dyDescent="0.25">
      <c r="A406" s="2" t="s">
        <v>459</v>
      </c>
      <c r="B406" s="2" t="s">
        <v>317</v>
      </c>
      <c r="C406" s="4">
        <v>1191</v>
      </c>
      <c r="D406" s="3">
        <v>2.51159848165E-2</v>
      </c>
      <c r="E406" s="10"/>
    </row>
    <row r="407" spans="1:5" x14ac:dyDescent="0.25">
      <c r="A407" s="2" t="s">
        <v>459</v>
      </c>
      <c r="B407" s="2" t="s">
        <v>42</v>
      </c>
      <c r="C407" s="4">
        <v>913</v>
      </c>
      <c r="D407" s="3">
        <v>1.9253479544500001E-2</v>
      </c>
      <c r="E407" s="10"/>
    </row>
    <row r="408" spans="1:5" x14ac:dyDescent="0.25">
      <c r="A408" s="2" t="s">
        <v>459</v>
      </c>
      <c r="B408" s="2" t="s">
        <v>316</v>
      </c>
      <c r="C408" s="4">
        <v>818</v>
      </c>
      <c r="D408" s="3">
        <v>1.7250105440699999E-2</v>
      </c>
      <c r="E408" s="10"/>
    </row>
    <row r="409" spans="1:5" x14ac:dyDescent="0.25">
      <c r="A409" s="2" t="s">
        <v>459</v>
      </c>
      <c r="B409" s="2" t="s">
        <v>318</v>
      </c>
      <c r="C409" s="4">
        <v>393</v>
      </c>
      <c r="D409" s="3">
        <v>8.2876423450000004E-3</v>
      </c>
      <c r="E409" s="10"/>
    </row>
    <row r="410" spans="1:5" x14ac:dyDescent="0.25">
      <c r="A410" s="2" t="s">
        <v>459</v>
      </c>
      <c r="B410" s="2" t="s">
        <v>314</v>
      </c>
      <c r="C410" s="4">
        <v>295</v>
      </c>
      <c r="D410" s="3">
        <v>6.2210037958700002E-3</v>
      </c>
      <c r="E410" s="10"/>
    </row>
    <row r="411" spans="1:5" x14ac:dyDescent="0.25">
      <c r="A411" s="2" t="s">
        <v>459</v>
      </c>
      <c r="B411" s="2" t="s">
        <v>329</v>
      </c>
      <c r="C411" s="4">
        <v>177</v>
      </c>
      <c r="D411" s="3">
        <v>3.7326022775199998E-3</v>
      </c>
      <c r="E411" s="10"/>
    </row>
    <row r="412" spans="1:5" x14ac:dyDescent="0.25">
      <c r="A412" s="2" t="s">
        <v>459</v>
      </c>
      <c r="B412" s="2" t="s">
        <v>315</v>
      </c>
      <c r="C412" s="4">
        <v>161</v>
      </c>
      <c r="D412" s="3">
        <v>3.3951919021500002E-3</v>
      </c>
      <c r="E412" s="10"/>
    </row>
    <row r="413" spans="1:5" x14ac:dyDescent="0.25">
      <c r="A413" s="2" t="s">
        <v>459</v>
      </c>
      <c r="B413" s="2" t="s">
        <v>319</v>
      </c>
      <c r="C413" s="4">
        <v>136</v>
      </c>
      <c r="D413" s="3">
        <v>2.86798819064E-3</v>
      </c>
      <c r="E413" s="10"/>
    </row>
    <row r="414" spans="1:5" x14ac:dyDescent="0.25">
      <c r="A414" s="24" t="s">
        <v>457</v>
      </c>
      <c r="B414" s="24" t="s">
        <v>29</v>
      </c>
      <c r="C414" s="20">
        <v>39843</v>
      </c>
      <c r="D414" s="21">
        <v>0.18879985594699999</v>
      </c>
      <c r="E414" s="10"/>
    </row>
    <row r="415" spans="1:5" x14ac:dyDescent="0.25">
      <c r="A415" s="2" t="s">
        <v>457</v>
      </c>
      <c r="B415" s="2" t="s">
        <v>30</v>
      </c>
      <c r="C415" s="4">
        <v>38822</v>
      </c>
      <c r="D415" s="3">
        <v>0.183961750058</v>
      </c>
      <c r="E415" s="10"/>
    </row>
    <row r="416" spans="1:5" x14ac:dyDescent="0.25">
      <c r="A416" s="2" t="s">
        <v>457</v>
      </c>
      <c r="B416" s="2" t="s">
        <v>260</v>
      </c>
      <c r="C416" s="4">
        <v>11605</v>
      </c>
      <c r="D416" s="3">
        <v>5.49913994494E-2</v>
      </c>
      <c r="E416" s="10"/>
    </row>
    <row r="417" spans="1:5" x14ac:dyDescent="0.25">
      <c r="A417" s="2" t="s">
        <v>457</v>
      </c>
      <c r="B417" s="2" t="s">
        <v>26</v>
      </c>
      <c r="C417" s="4">
        <v>11265</v>
      </c>
      <c r="D417" s="3">
        <v>5.3380277018299997E-2</v>
      </c>
      <c r="E417" s="10"/>
    </row>
    <row r="418" spans="1:5" x14ac:dyDescent="0.25">
      <c r="A418" s="2" t="s">
        <v>457</v>
      </c>
      <c r="B418" s="2" t="s">
        <v>23</v>
      </c>
      <c r="C418" s="4">
        <v>10873</v>
      </c>
      <c r="D418" s="3">
        <v>5.1522747627099998E-2</v>
      </c>
      <c r="E418" s="10"/>
    </row>
    <row r="419" spans="1:5" x14ac:dyDescent="0.25">
      <c r="A419" s="2" t="s">
        <v>457</v>
      </c>
      <c r="B419" s="2" t="s">
        <v>24</v>
      </c>
      <c r="C419" s="4">
        <v>10817</v>
      </c>
      <c r="D419" s="3">
        <v>5.1257386285599997E-2</v>
      </c>
      <c r="E419" s="10"/>
    </row>
    <row r="420" spans="1:5" x14ac:dyDescent="0.25">
      <c r="A420" s="28" t="s">
        <v>457</v>
      </c>
      <c r="B420" s="28" t="s">
        <v>46</v>
      </c>
      <c r="C420" s="22">
        <v>10031</v>
      </c>
      <c r="D420" s="23">
        <v>4.75328503125E-2</v>
      </c>
      <c r="E420" s="10"/>
    </row>
    <row r="421" spans="1:5" x14ac:dyDescent="0.25">
      <c r="A421" s="2" t="s">
        <v>457</v>
      </c>
      <c r="B421" s="2" t="s">
        <v>85</v>
      </c>
      <c r="C421" s="4">
        <v>6363</v>
      </c>
      <c r="D421" s="3">
        <v>3.01516824383E-2</v>
      </c>
      <c r="E421" s="10"/>
    </row>
    <row r="422" spans="1:5" x14ac:dyDescent="0.25">
      <c r="A422" s="2" t="s">
        <v>457</v>
      </c>
      <c r="B422" s="2" t="s">
        <v>255</v>
      </c>
      <c r="C422" s="4">
        <v>6147</v>
      </c>
      <c r="D422" s="3">
        <v>2.9128145835000001E-2</v>
      </c>
      <c r="E422" s="10"/>
    </row>
    <row r="423" spans="1:5" x14ac:dyDescent="0.25">
      <c r="A423" s="2" t="s">
        <v>457</v>
      </c>
      <c r="B423" s="2" t="s">
        <v>268</v>
      </c>
      <c r="C423" s="4">
        <v>5438</v>
      </c>
      <c r="D423" s="3">
        <v>2.57684817067E-2</v>
      </c>
      <c r="E423" s="10"/>
    </row>
    <row r="424" spans="1:5" x14ac:dyDescent="0.25">
      <c r="A424" s="2" t="s">
        <v>457</v>
      </c>
      <c r="B424" s="2" t="s">
        <v>263</v>
      </c>
      <c r="C424" s="4">
        <v>5231</v>
      </c>
      <c r="D424" s="3">
        <v>2.4787592461800002E-2</v>
      </c>
      <c r="E424" s="10"/>
    </row>
    <row r="425" spans="1:5" x14ac:dyDescent="0.25">
      <c r="A425" s="2" t="s">
        <v>457</v>
      </c>
      <c r="B425" s="2" t="s">
        <v>261</v>
      </c>
      <c r="C425" s="4">
        <v>4706</v>
      </c>
      <c r="D425" s="3">
        <v>2.2299829884400001E-2</v>
      </c>
      <c r="E425" s="10"/>
    </row>
    <row r="426" spans="1:5" x14ac:dyDescent="0.25">
      <c r="A426" s="2" t="s">
        <v>457</v>
      </c>
      <c r="B426" s="2" t="s">
        <v>25</v>
      </c>
      <c r="C426" s="4">
        <v>4097</v>
      </c>
      <c r="D426" s="3">
        <v>1.9414025294599999E-2</v>
      </c>
      <c r="E426" s="10"/>
    </row>
    <row r="427" spans="1:5" x14ac:dyDescent="0.25">
      <c r="A427" s="2" t="s">
        <v>457</v>
      </c>
      <c r="B427" s="2" t="s">
        <v>27</v>
      </c>
      <c r="C427" s="4">
        <v>3894</v>
      </c>
      <c r="D427" s="3">
        <v>1.84520904314E-2</v>
      </c>
      <c r="E427" s="10"/>
    </row>
    <row r="428" spans="1:5" x14ac:dyDescent="0.25">
      <c r="A428" s="2" t="s">
        <v>457</v>
      </c>
      <c r="B428" s="2" t="s">
        <v>259</v>
      </c>
      <c r="C428" s="4">
        <v>3280</v>
      </c>
      <c r="D428" s="3">
        <v>1.55425928646E-2</v>
      </c>
      <c r="E428" s="10"/>
    </row>
    <row r="429" spans="1:5" x14ac:dyDescent="0.25">
      <c r="A429" s="2" t="s">
        <v>457</v>
      </c>
      <c r="B429" s="2" t="s">
        <v>256</v>
      </c>
      <c r="C429" s="4">
        <v>2837</v>
      </c>
      <c r="D429" s="3">
        <v>1.3443395108800001E-2</v>
      </c>
      <c r="E429" s="10"/>
    </row>
    <row r="430" spans="1:5" x14ac:dyDescent="0.25">
      <c r="A430" s="2" t="s">
        <v>457</v>
      </c>
      <c r="B430" s="2" t="s">
        <v>258</v>
      </c>
      <c r="C430" s="4">
        <v>2633</v>
      </c>
      <c r="D430" s="3">
        <v>1.2476721650199999E-2</v>
      </c>
      <c r="E430" s="10"/>
    </row>
    <row r="431" spans="1:5" x14ac:dyDescent="0.25">
      <c r="A431" s="2" t="s">
        <v>457</v>
      </c>
      <c r="B431" s="2" t="s">
        <v>257</v>
      </c>
      <c r="C431" s="4">
        <v>1975</v>
      </c>
      <c r="D431" s="3">
        <v>9.3587258864699999E-3</v>
      </c>
      <c r="E431" s="10"/>
    </row>
    <row r="432" spans="1:5" x14ac:dyDescent="0.25">
      <c r="A432" s="2" t="s">
        <v>457</v>
      </c>
      <c r="B432" s="2" t="s">
        <v>251</v>
      </c>
      <c r="C432" s="4">
        <v>1876</v>
      </c>
      <c r="D432" s="3">
        <v>8.8896049432999995E-3</v>
      </c>
      <c r="E432" s="10"/>
    </row>
    <row r="433" spans="1:5" x14ac:dyDescent="0.25">
      <c r="A433" s="2" t="s">
        <v>457</v>
      </c>
      <c r="B433" s="2" t="s">
        <v>262</v>
      </c>
      <c r="C433" s="4">
        <v>1497</v>
      </c>
      <c r="D433" s="3">
        <v>7.0936772921800003E-3</v>
      </c>
      <c r="E433" s="10"/>
    </row>
    <row r="434" spans="1:5" x14ac:dyDescent="0.25">
      <c r="A434" s="2" t="s">
        <v>457</v>
      </c>
      <c r="B434" s="2" t="s">
        <v>266</v>
      </c>
      <c r="C434" s="4">
        <v>1148</v>
      </c>
      <c r="D434" s="3">
        <v>5.4399075026200002E-3</v>
      </c>
      <c r="E434" s="10"/>
    </row>
    <row r="435" spans="1:5" x14ac:dyDescent="0.25">
      <c r="A435" s="2" t="s">
        <v>457</v>
      </c>
      <c r="B435" s="2" t="s">
        <v>267</v>
      </c>
      <c r="C435" s="4">
        <v>868</v>
      </c>
      <c r="D435" s="3">
        <v>4.1131007946599999E-3</v>
      </c>
      <c r="E435" s="10"/>
    </row>
    <row r="436" spans="1:5" x14ac:dyDescent="0.25">
      <c r="A436" s="2" t="s">
        <v>457</v>
      </c>
      <c r="B436" s="2" t="s">
        <v>269</v>
      </c>
      <c r="C436" s="4">
        <v>649</v>
      </c>
      <c r="D436" s="3">
        <v>3.07534840523E-3</v>
      </c>
      <c r="E436" s="10"/>
    </row>
    <row r="437" spans="1:5" x14ac:dyDescent="0.25">
      <c r="A437" s="2" t="s">
        <v>457</v>
      </c>
      <c r="B437" s="2" t="s">
        <v>265</v>
      </c>
      <c r="C437" s="4">
        <v>445</v>
      </c>
      <c r="D437" s="3">
        <v>2.10867494657E-3</v>
      </c>
      <c r="E437" s="10"/>
    </row>
    <row r="438" spans="1:5" x14ac:dyDescent="0.25">
      <c r="A438" s="2" t="s">
        <v>457</v>
      </c>
      <c r="B438" s="2" t="s">
        <v>28</v>
      </c>
      <c r="C438" s="4">
        <v>444</v>
      </c>
      <c r="D438" s="3">
        <v>2.1039363511900001E-3</v>
      </c>
      <c r="E438" s="10"/>
    </row>
    <row r="439" spans="1:5" x14ac:dyDescent="0.25">
      <c r="A439" s="2" t="s">
        <v>457</v>
      </c>
      <c r="B439" s="2" t="s">
        <v>264</v>
      </c>
      <c r="C439" s="4">
        <v>428</v>
      </c>
      <c r="D439" s="3">
        <v>2.02811882502E-3</v>
      </c>
      <c r="E439" s="10"/>
    </row>
    <row r="440" spans="1:5" x14ac:dyDescent="0.25">
      <c r="A440" s="2" t="s">
        <v>457</v>
      </c>
      <c r="B440" s="2" t="s">
        <v>250</v>
      </c>
      <c r="C440" s="4">
        <v>396</v>
      </c>
      <c r="D440" s="3">
        <v>1.87648377268E-3</v>
      </c>
      <c r="E440" s="10"/>
    </row>
    <row r="441" spans="1:5" x14ac:dyDescent="0.25">
      <c r="A441" s="24" t="s">
        <v>456</v>
      </c>
      <c r="B441" s="24" t="s">
        <v>22</v>
      </c>
      <c r="C441" s="20">
        <v>93064</v>
      </c>
      <c r="D441" s="21">
        <v>0.47542030436600002</v>
      </c>
      <c r="E441" s="10"/>
    </row>
    <row r="442" spans="1:5" x14ac:dyDescent="0.25">
      <c r="A442" s="2" t="s">
        <v>456</v>
      </c>
      <c r="B442" s="2" t="s">
        <v>210</v>
      </c>
      <c r="C442" s="4">
        <v>26265</v>
      </c>
      <c r="D442" s="3">
        <v>0.13417555976699999</v>
      </c>
      <c r="E442" s="10"/>
    </row>
    <row r="443" spans="1:5" x14ac:dyDescent="0.25">
      <c r="A443" s="2" t="s">
        <v>456</v>
      </c>
      <c r="B443" s="2" t="s">
        <v>19</v>
      </c>
      <c r="C443" s="4">
        <v>25505</v>
      </c>
      <c r="D443" s="3">
        <v>0.130293076408</v>
      </c>
      <c r="E443" s="10"/>
    </row>
    <row r="444" spans="1:5" x14ac:dyDescent="0.25">
      <c r="A444" s="2" t="s">
        <v>456</v>
      </c>
      <c r="B444" s="2" t="s">
        <v>20</v>
      </c>
      <c r="C444" s="4">
        <v>14287</v>
      </c>
      <c r="D444" s="3">
        <v>7.2985578617699998E-2</v>
      </c>
      <c r="E444" s="10"/>
    </row>
    <row r="445" spans="1:5" x14ac:dyDescent="0.25">
      <c r="A445" s="2" t="s">
        <v>456</v>
      </c>
      <c r="B445" s="2" t="s">
        <v>233</v>
      </c>
      <c r="C445" s="4">
        <v>4176</v>
      </c>
      <c r="D445" s="3">
        <v>2.1333224351300001E-2</v>
      </c>
      <c r="E445" s="10"/>
    </row>
    <row r="446" spans="1:5" x14ac:dyDescent="0.25">
      <c r="A446" s="2" t="s">
        <v>456</v>
      </c>
      <c r="B446" s="2" t="s">
        <v>21</v>
      </c>
      <c r="C446" s="4">
        <v>2882</v>
      </c>
      <c r="D446" s="3">
        <v>1.47227855796E-2</v>
      </c>
      <c r="E446" s="10"/>
    </row>
    <row r="447" spans="1:5" x14ac:dyDescent="0.25">
      <c r="A447" s="2" t="s">
        <v>456</v>
      </c>
      <c r="B447" s="2" t="s">
        <v>232</v>
      </c>
      <c r="C447" s="4">
        <v>1508</v>
      </c>
      <c r="D447" s="3">
        <v>7.7036643490999996E-3</v>
      </c>
      <c r="E447" s="10"/>
    </row>
    <row r="448" spans="1:5" x14ac:dyDescent="0.25">
      <c r="A448" s="2" t="s">
        <v>456</v>
      </c>
      <c r="B448" s="2" t="s">
        <v>217</v>
      </c>
      <c r="C448" s="4">
        <v>798</v>
      </c>
      <c r="D448" s="3">
        <v>4.0766075269100003E-3</v>
      </c>
      <c r="E448" s="10"/>
    </row>
    <row r="449" spans="1:5" x14ac:dyDescent="0.25">
      <c r="A449" s="2" t="s">
        <v>456</v>
      </c>
      <c r="B449" s="2" t="s">
        <v>211</v>
      </c>
      <c r="C449" s="4">
        <v>678</v>
      </c>
      <c r="D449" s="3">
        <v>3.4635838386499998E-3</v>
      </c>
      <c r="E449" s="10"/>
    </row>
    <row r="450" spans="1:5" x14ac:dyDescent="0.25">
      <c r="A450" s="2" t="s">
        <v>456</v>
      </c>
      <c r="B450" s="2" t="s">
        <v>222</v>
      </c>
      <c r="C450" s="4">
        <v>625</v>
      </c>
      <c r="D450" s="3">
        <v>3.19283170967E-3</v>
      </c>
      <c r="E450" s="10"/>
    </row>
    <row r="451" spans="1:5" x14ac:dyDescent="0.25">
      <c r="A451" s="2" t="s">
        <v>456</v>
      </c>
      <c r="B451" s="2" t="s">
        <v>212</v>
      </c>
      <c r="C451" s="4">
        <v>602</v>
      </c>
      <c r="D451" s="3">
        <v>3.0753355027600001E-3</v>
      </c>
      <c r="E451" s="10"/>
    </row>
    <row r="452" spans="1:5" x14ac:dyDescent="0.25">
      <c r="A452" s="2" t="s">
        <v>456</v>
      </c>
      <c r="B452" s="2" t="s">
        <v>221</v>
      </c>
      <c r="C452" s="4">
        <v>594</v>
      </c>
      <c r="D452" s="3">
        <v>3.03446725687E-3</v>
      </c>
      <c r="E452" s="10"/>
    </row>
    <row r="453" spans="1:5" x14ac:dyDescent="0.25">
      <c r="A453" s="2" t="s">
        <v>456</v>
      </c>
      <c r="B453" s="2" t="s">
        <v>223</v>
      </c>
      <c r="C453" s="4">
        <v>504</v>
      </c>
      <c r="D453" s="3">
        <v>2.5746994906799998E-3</v>
      </c>
      <c r="E453" s="10"/>
    </row>
    <row r="454" spans="1:5" x14ac:dyDescent="0.25">
      <c r="A454" s="2" t="s">
        <v>456</v>
      </c>
      <c r="B454" s="2" t="s">
        <v>213</v>
      </c>
      <c r="C454" s="4">
        <v>416</v>
      </c>
      <c r="D454" s="3">
        <v>2.1251487859600001E-3</v>
      </c>
      <c r="E454" s="10"/>
    </row>
    <row r="455" spans="1:5" x14ac:dyDescent="0.25">
      <c r="A455" s="2" t="s">
        <v>456</v>
      </c>
      <c r="B455" s="2" t="s">
        <v>218</v>
      </c>
      <c r="C455" s="4">
        <v>415</v>
      </c>
      <c r="D455" s="3">
        <v>2.1200402552200002E-3</v>
      </c>
      <c r="E455" s="10"/>
    </row>
    <row r="456" spans="1:5" x14ac:dyDescent="0.25">
      <c r="A456" s="2" t="s">
        <v>456</v>
      </c>
      <c r="B456" s="2" t="s">
        <v>216</v>
      </c>
      <c r="C456" s="4">
        <v>272</v>
      </c>
      <c r="D456" s="3">
        <v>1.38952036005E-3</v>
      </c>
      <c r="E456" s="10"/>
    </row>
    <row r="457" spans="1:5" x14ac:dyDescent="0.25">
      <c r="A457" s="2" t="s">
        <v>456</v>
      </c>
      <c r="B457" s="2" t="s">
        <v>219</v>
      </c>
      <c r="C457" s="4">
        <v>258</v>
      </c>
      <c r="D457" s="3">
        <v>1.31800092975E-3</v>
      </c>
      <c r="E457" s="10"/>
    </row>
    <row r="458" spans="1:5" x14ac:dyDescent="0.25">
      <c r="A458" s="2" t="s">
        <v>456</v>
      </c>
      <c r="B458" s="2" t="s">
        <v>220</v>
      </c>
      <c r="C458" s="4">
        <v>171</v>
      </c>
      <c r="D458" s="3">
        <v>8.7355875576599999E-4</v>
      </c>
      <c r="E458" s="10"/>
    </row>
    <row r="459" spans="1:5" x14ac:dyDescent="0.25">
      <c r="A459" s="2" t="s">
        <v>456</v>
      </c>
      <c r="B459" s="2" t="s">
        <v>215</v>
      </c>
      <c r="C459" s="4">
        <v>153</v>
      </c>
      <c r="D459" s="3">
        <v>7.8160520252800001E-4</v>
      </c>
      <c r="E459" s="10"/>
    </row>
    <row r="460" spans="1:5" x14ac:dyDescent="0.25">
      <c r="A460" s="2" t="s">
        <v>456</v>
      </c>
      <c r="B460" s="2" t="s">
        <v>214</v>
      </c>
      <c r="C460" s="4">
        <v>47</v>
      </c>
      <c r="D460" s="3">
        <v>2.4010094456700001E-4</v>
      </c>
      <c r="E460" s="10"/>
    </row>
    <row r="461" spans="1:5" x14ac:dyDescent="0.25">
      <c r="A461"/>
      <c r="B461"/>
      <c r="C461"/>
      <c r="D461"/>
    </row>
    <row r="462" spans="1:5" x14ac:dyDescent="0.25">
      <c r="A462"/>
      <c r="B462"/>
      <c r="C462"/>
      <c r="D462"/>
    </row>
    <row r="463" spans="1:5" x14ac:dyDescent="0.25">
      <c r="A463"/>
      <c r="B463"/>
      <c r="C463"/>
      <c r="D463"/>
    </row>
    <row r="464" spans="1:5" x14ac:dyDescent="0.25">
      <c r="A464"/>
      <c r="B464"/>
      <c r="C464"/>
      <c r="D464"/>
    </row>
    <row r="465" spans="1:4" x14ac:dyDescent="0.25">
      <c r="A465"/>
      <c r="B465"/>
      <c r="C465"/>
      <c r="D465"/>
    </row>
    <row r="466" spans="1:4" x14ac:dyDescent="0.25">
      <c r="A466"/>
      <c r="B466"/>
      <c r="C466"/>
      <c r="D466"/>
    </row>
    <row r="467" spans="1:4" x14ac:dyDescent="0.25">
      <c r="A467"/>
      <c r="B467"/>
      <c r="C467"/>
      <c r="D467"/>
    </row>
    <row r="468" spans="1:4" x14ac:dyDescent="0.25">
      <c r="A468"/>
      <c r="B468"/>
      <c r="C468"/>
      <c r="D468"/>
    </row>
    <row r="469" spans="1:4" x14ac:dyDescent="0.25">
      <c r="A469"/>
      <c r="B469"/>
      <c r="C469"/>
      <c r="D469"/>
    </row>
    <row r="470" spans="1:4" x14ac:dyDescent="0.25">
      <c r="A470"/>
      <c r="B470"/>
      <c r="C470"/>
      <c r="D470"/>
    </row>
    <row r="471" spans="1:4" x14ac:dyDescent="0.25">
      <c r="A471"/>
      <c r="B471"/>
      <c r="C471"/>
      <c r="D471"/>
    </row>
    <row r="472" spans="1:4" x14ac:dyDescent="0.25">
      <c r="A472"/>
      <c r="B472"/>
      <c r="C472"/>
      <c r="D472"/>
    </row>
    <row r="473" spans="1:4" x14ac:dyDescent="0.25">
      <c r="A473"/>
      <c r="B473"/>
      <c r="C473"/>
      <c r="D473"/>
    </row>
    <row r="474" spans="1:4" x14ac:dyDescent="0.25">
      <c r="A474"/>
      <c r="B474"/>
      <c r="C474"/>
      <c r="D474"/>
    </row>
    <row r="475" spans="1:4" x14ac:dyDescent="0.25">
      <c r="A475"/>
      <c r="B475"/>
      <c r="C475"/>
      <c r="D475"/>
    </row>
    <row r="476" spans="1:4" x14ac:dyDescent="0.25">
      <c r="A476"/>
      <c r="B476"/>
      <c r="C476"/>
      <c r="D476"/>
    </row>
    <row r="477" spans="1:4" x14ac:dyDescent="0.25">
      <c r="A477"/>
      <c r="B477"/>
      <c r="C477"/>
      <c r="D477"/>
    </row>
    <row r="478" spans="1:4" x14ac:dyDescent="0.25">
      <c r="A478"/>
      <c r="B478"/>
      <c r="C478"/>
      <c r="D478"/>
    </row>
    <row r="479" spans="1:4" x14ac:dyDescent="0.25">
      <c r="A479"/>
      <c r="B479"/>
      <c r="C479"/>
      <c r="D479"/>
    </row>
    <row r="480" spans="1:4" x14ac:dyDescent="0.25">
      <c r="A480"/>
      <c r="B480"/>
      <c r="C480"/>
      <c r="D480"/>
    </row>
    <row r="481" spans="1:4" x14ac:dyDescent="0.25">
      <c r="A481"/>
      <c r="B481"/>
      <c r="C481"/>
      <c r="D481"/>
    </row>
    <row r="482" spans="1:4" x14ac:dyDescent="0.25">
      <c r="A482"/>
      <c r="B482"/>
      <c r="C482"/>
      <c r="D482"/>
    </row>
    <row r="483" spans="1:4" x14ac:dyDescent="0.25">
      <c r="A483"/>
      <c r="B483"/>
      <c r="C483"/>
      <c r="D483"/>
    </row>
    <row r="484" spans="1:4" x14ac:dyDescent="0.25">
      <c r="A484"/>
      <c r="B484"/>
      <c r="C484"/>
      <c r="D484"/>
    </row>
    <row r="485" spans="1:4" x14ac:dyDescent="0.25">
      <c r="A485"/>
      <c r="B485"/>
      <c r="C485"/>
      <c r="D485"/>
    </row>
    <row r="486" spans="1:4" x14ac:dyDescent="0.25">
      <c r="A486"/>
      <c r="B486"/>
      <c r="C486"/>
      <c r="D486"/>
    </row>
    <row r="487" spans="1:4" x14ac:dyDescent="0.25">
      <c r="A487"/>
      <c r="B487"/>
      <c r="C487"/>
      <c r="D487"/>
    </row>
    <row r="488" spans="1:4" x14ac:dyDescent="0.25">
      <c r="A488"/>
      <c r="B488"/>
      <c r="C488"/>
      <c r="D488"/>
    </row>
    <row r="489" spans="1:4" x14ac:dyDescent="0.25">
      <c r="A489"/>
      <c r="B489"/>
      <c r="C489"/>
      <c r="D489"/>
    </row>
    <row r="490" spans="1:4" x14ac:dyDescent="0.25">
      <c r="A490"/>
      <c r="B490"/>
      <c r="C490"/>
      <c r="D490"/>
    </row>
    <row r="491" spans="1:4" x14ac:dyDescent="0.25">
      <c r="A491"/>
      <c r="B491"/>
      <c r="C491"/>
      <c r="D491"/>
    </row>
    <row r="492" spans="1:4" x14ac:dyDescent="0.25">
      <c r="A492"/>
      <c r="B492"/>
      <c r="C492"/>
      <c r="D492"/>
    </row>
    <row r="493" spans="1:4" x14ac:dyDescent="0.25">
      <c r="A493"/>
      <c r="B493"/>
      <c r="C493"/>
      <c r="D493"/>
    </row>
    <row r="494" spans="1:4" x14ac:dyDescent="0.25">
      <c r="A494"/>
      <c r="B494"/>
      <c r="C494"/>
      <c r="D494"/>
    </row>
    <row r="495" spans="1:4" x14ac:dyDescent="0.25">
      <c r="A495"/>
      <c r="B495"/>
      <c r="C495"/>
      <c r="D495"/>
    </row>
    <row r="496" spans="1:4" x14ac:dyDescent="0.25">
      <c r="A496"/>
      <c r="B496"/>
      <c r="C496"/>
      <c r="D496"/>
    </row>
    <row r="497" spans="1:4" x14ac:dyDescent="0.25">
      <c r="A497"/>
      <c r="B497"/>
      <c r="C497"/>
      <c r="D497"/>
    </row>
    <row r="498" spans="1:4" x14ac:dyDescent="0.25">
      <c r="A498"/>
      <c r="B498"/>
      <c r="C498"/>
      <c r="D498"/>
    </row>
    <row r="499" spans="1:4" x14ac:dyDescent="0.25">
      <c r="A499"/>
      <c r="B499"/>
      <c r="C499"/>
      <c r="D499"/>
    </row>
    <row r="500" spans="1:4" x14ac:dyDescent="0.25">
      <c r="A500"/>
      <c r="B500"/>
      <c r="C500"/>
      <c r="D500"/>
    </row>
    <row r="501" spans="1:4" x14ac:dyDescent="0.25">
      <c r="A501"/>
      <c r="B501"/>
      <c r="C501"/>
      <c r="D501"/>
    </row>
    <row r="502" spans="1:4" x14ac:dyDescent="0.25">
      <c r="A502"/>
      <c r="B502"/>
      <c r="C502"/>
      <c r="D502"/>
    </row>
    <row r="503" spans="1:4" x14ac:dyDescent="0.25">
      <c r="A503"/>
      <c r="B503"/>
      <c r="C503"/>
      <c r="D503"/>
    </row>
    <row r="504" spans="1:4" x14ac:dyDescent="0.25">
      <c r="A504"/>
      <c r="B504"/>
      <c r="C504"/>
      <c r="D504"/>
    </row>
    <row r="505" spans="1:4" x14ac:dyDescent="0.25">
      <c r="A505"/>
      <c r="B505"/>
      <c r="C505"/>
      <c r="D505"/>
    </row>
    <row r="506" spans="1:4" x14ac:dyDescent="0.25">
      <c r="A506"/>
      <c r="B506"/>
      <c r="C506"/>
      <c r="D506"/>
    </row>
    <row r="507" spans="1:4" x14ac:dyDescent="0.25">
      <c r="A507"/>
      <c r="B507"/>
      <c r="C507"/>
      <c r="D507"/>
    </row>
    <row r="508" spans="1:4" x14ac:dyDescent="0.25">
      <c r="A508"/>
      <c r="B508"/>
      <c r="C508"/>
      <c r="D508"/>
    </row>
    <row r="509" spans="1:4" x14ac:dyDescent="0.25">
      <c r="A509"/>
      <c r="B509"/>
      <c r="C509"/>
      <c r="D509"/>
    </row>
    <row r="510" spans="1:4" x14ac:dyDescent="0.25">
      <c r="A510"/>
      <c r="B510"/>
      <c r="C510"/>
      <c r="D510"/>
    </row>
    <row r="511" spans="1:4" x14ac:dyDescent="0.25">
      <c r="A511"/>
      <c r="B511"/>
      <c r="C511"/>
      <c r="D511"/>
    </row>
    <row r="512" spans="1:4" x14ac:dyDescent="0.25">
      <c r="A512"/>
      <c r="B512"/>
      <c r="C512"/>
      <c r="D512"/>
    </row>
    <row r="513" spans="1:4" x14ac:dyDescent="0.25">
      <c r="A513"/>
      <c r="B513"/>
      <c r="C513"/>
      <c r="D513"/>
    </row>
    <row r="514" spans="1:4" x14ac:dyDescent="0.25">
      <c r="A514"/>
      <c r="B514"/>
      <c r="C514"/>
      <c r="D514"/>
    </row>
    <row r="515" spans="1:4" x14ac:dyDescent="0.25">
      <c r="A515"/>
      <c r="B515"/>
      <c r="C515"/>
      <c r="D515"/>
    </row>
    <row r="516" spans="1:4" x14ac:dyDescent="0.25">
      <c r="A516"/>
      <c r="B516"/>
      <c r="C516"/>
      <c r="D516"/>
    </row>
    <row r="517" spans="1:4" x14ac:dyDescent="0.25">
      <c r="A517"/>
      <c r="B517"/>
      <c r="C517"/>
      <c r="D517"/>
    </row>
    <row r="518" spans="1:4" x14ac:dyDescent="0.25">
      <c r="A518"/>
      <c r="B518"/>
      <c r="C518"/>
      <c r="D518"/>
    </row>
    <row r="519" spans="1:4" x14ac:dyDescent="0.25">
      <c r="A519"/>
      <c r="B519"/>
      <c r="C519"/>
      <c r="D519"/>
    </row>
    <row r="520" spans="1:4" x14ac:dyDescent="0.25">
      <c r="A520"/>
      <c r="B520"/>
      <c r="C520"/>
      <c r="D520"/>
    </row>
    <row r="521" spans="1:4" x14ac:dyDescent="0.25">
      <c r="A521"/>
      <c r="B521"/>
      <c r="C521"/>
      <c r="D521"/>
    </row>
    <row r="522" spans="1:4" x14ac:dyDescent="0.25">
      <c r="A522"/>
      <c r="B522"/>
      <c r="C522"/>
      <c r="D522"/>
    </row>
    <row r="523" spans="1:4" x14ac:dyDescent="0.25">
      <c r="A523"/>
      <c r="B523"/>
      <c r="C523"/>
      <c r="D523"/>
    </row>
    <row r="524" spans="1:4" x14ac:dyDescent="0.25">
      <c r="A524"/>
      <c r="B524"/>
      <c r="C524"/>
      <c r="D524"/>
    </row>
    <row r="525" spans="1:4" x14ac:dyDescent="0.25">
      <c r="A525"/>
      <c r="B525"/>
      <c r="C525"/>
      <c r="D525"/>
    </row>
    <row r="526" spans="1:4" x14ac:dyDescent="0.25">
      <c r="A526"/>
      <c r="B526"/>
      <c r="C526"/>
      <c r="D526"/>
    </row>
    <row r="527" spans="1:4" x14ac:dyDescent="0.25">
      <c r="A527"/>
      <c r="B527"/>
      <c r="C527"/>
      <c r="D527"/>
    </row>
    <row r="528" spans="1:4" x14ac:dyDescent="0.25">
      <c r="A528"/>
      <c r="B528"/>
      <c r="C528"/>
      <c r="D528"/>
    </row>
    <row r="529" spans="1:4" x14ac:dyDescent="0.25">
      <c r="A529"/>
      <c r="B529"/>
      <c r="C529"/>
      <c r="D529"/>
    </row>
    <row r="530" spans="1:4" x14ac:dyDescent="0.25">
      <c r="A530"/>
      <c r="B530"/>
      <c r="C530"/>
      <c r="D530"/>
    </row>
    <row r="531" spans="1:4" x14ac:dyDescent="0.25">
      <c r="A531"/>
      <c r="B531"/>
      <c r="C531"/>
      <c r="D531"/>
    </row>
    <row r="532" spans="1:4" x14ac:dyDescent="0.25">
      <c r="A532"/>
      <c r="B532"/>
      <c r="C532"/>
      <c r="D532"/>
    </row>
    <row r="533" spans="1:4" x14ac:dyDescent="0.25">
      <c r="A533"/>
      <c r="B533"/>
      <c r="C533"/>
      <c r="D533"/>
    </row>
    <row r="534" spans="1:4" x14ac:dyDescent="0.25">
      <c r="A534"/>
      <c r="B534"/>
      <c r="C534"/>
      <c r="D534"/>
    </row>
    <row r="535" spans="1:4" x14ac:dyDescent="0.25">
      <c r="A535"/>
      <c r="B535"/>
      <c r="C535"/>
      <c r="D535"/>
    </row>
    <row r="536" spans="1:4" x14ac:dyDescent="0.25">
      <c r="A536"/>
      <c r="B536"/>
      <c r="C536"/>
      <c r="D536"/>
    </row>
    <row r="537" spans="1:4" x14ac:dyDescent="0.25">
      <c r="A537"/>
      <c r="B537"/>
      <c r="C537"/>
      <c r="D537"/>
    </row>
    <row r="538" spans="1:4" x14ac:dyDescent="0.25">
      <c r="A538"/>
      <c r="B538"/>
      <c r="C538"/>
      <c r="D538"/>
    </row>
    <row r="539" spans="1:4" x14ac:dyDescent="0.25">
      <c r="A539"/>
      <c r="B539"/>
      <c r="C539"/>
      <c r="D539"/>
    </row>
    <row r="540" spans="1:4" x14ac:dyDescent="0.25">
      <c r="A540"/>
      <c r="B540"/>
      <c r="C540"/>
      <c r="D540"/>
    </row>
    <row r="541" spans="1:4" x14ac:dyDescent="0.25">
      <c r="A541"/>
      <c r="B541"/>
      <c r="C541"/>
      <c r="D541"/>
    </row>
    <row r="542" spans="1:4" x14ac:dyDescent="0.25">
      <c r="A542"/>
      <c r="B542"/>
      <c r="C542"/>
      <c r="D542"/>
    </row>
    <row r="543" spans="1:4" x14ac:dyDescent="0.25">
      <c r="A543"/>
      <c r="B543"/>
      <c r="C543"/>
      <c r="D543"/>
    </row>
    <row r="544" spans="1:4" x14ac:dyDescent="0.25">
      <c r="A544"/>
      <c r="B544"/>
      <c r="C544"/>
      <c r="D544"/>
    </row>
    <row r="545" spans="1:4" x14ac:dyDescent="0.25">
      <c r="A545"/>
      <c r="B545"/>
      <c r="C545"/>
      <c r="D545"/>
    </row>
    <row r="546" spans="1:4" x14ac:dyDescent="0.25">
      <c r="A546"/>
      <c r="B546"/>
      <c r="C546"/>
      <c r="D546"/>
    </row>
    <row r="547" spans="1:4" x14ac:dyDescent="0.25">
      <c r="A547"/>
      <c r="B547"/>
      <c r="C547"/>
      <c r="D547"/>
    </row>
    <row r="548" spans="1:4" x14ac:dyDescent="0.25">
      <c r="A548"/>
      <c r="B548"/>
      <c r="C548"/>
      <c r="D548"/>
    </row>
    <row r="549" spans="1:4" x14ac:dyDescent="0.25">
      <c r="A549"/>
      <c r="B549"/>
      <c r="C549"/>
      <c r="D549"/>
    </row>
    <row r="550" spans="1:4" x14ac:dyDescent="0.25">
      <c r="A550"/>
      <c r="B550"/>
      <c r="C550"/>
      <c r="D550"/>
    </row>
    <row r="551" spans="1:4" x14ac:dyDescent="0.25">
      <c r="A551"/>
      <c r="B551"/>
      <c r="C551"/>
      <c r="D551"/>
    </row>
    <row r="552" spans="1:4" x14ac:dyDescent="0.25">
      <c r="A552"/>
      <c r="B552"/>
      <c r="C552"/>
      <c r="D552"/>
    </row>
    <row r="553" spans="1:4" x14ac:dyDescent="0.25">
      <c r="A553"/>
      <c r="B553"/>
      <c r="C553"/>
      <c r="D553"/>
    </row>
    <row r="554" spans="1:4" x14ac:dyDescent="0.25">
      <c r="A554"/>
      <c r="B554"/>
      <c r="C554"/>
      <c r="D554"/>
    </row>
    <row r="555" spans="1:4" x14ac:dyDescent="0.25">
      <c r="A555"/>
      <c r="B555"/>
      <c r="C555"/>
      <c r="D555"/>
    </row>
    <row r="556" spans="1:4" x14ac:dyDescent="0.25">
      <c r="A556"/>
      <c r="B556"/>
      <c r="C556"/>
      <c r="D556"/>
    </row>
    <row r="557" spans="1:4" x14ac:dyDescent="0.25">
      <c r="A557"/>
      <c r="B557"/>
      <c r="C557"/>
      <c r="D557"/>
    </row>
    <row r="558" spans="1:4" x14ac:dyDescent="0.25">
      <c r="A558"/>
      <c r="B558"/>
      <c r="C558"/>
      <c r="D558"/>
    </row>
    <row r="559" spans="1:4" x14ac:dyDescent="0.25">
      <c r="A559"/>
      <c r="B559"/>
      <c r="C559"/>
      <c r="D559"/>
    </row>
    <row r="560" spans="1:4" x14ac:dyDescent="0.25">
      <c r="A560"/>
      <c r="B560"/>
      <c r="C560"/>
      <c r="D560"/>
    </row>
    <row r="561" spans="1:4" x14ac:dyDescent="0.25">
      <c r="A561"/>
      <c r="B561"/>
      <c r="C561"/>
      <c r="D561"/>
    </row>
    <row r="562" spans="1:4" x14ac:dyDescent="0.25">
      <c r="A562"/>
      <c r="B562"/>
      <c r="C562"/>
      <c r="D562"/>
    </row>
    <row r="563" spans="1:4" x14ac:dyDescent="0.25">
      <c r="A563"/>
      <c r="B563"/>
      <c r="C563"/>
      <c r="D563"/>
    </row>
    <row r="564" spans="1:4" x14ac:dyDescent="0.25">
      <c r="A564"/>
      <c r="B564"/>
      <c r="C564"/>
      <c r="D564"/>
    </row>
    <row r="565" spans="1:4" x14ac:dyDescent="0.25">
      <c r="A565"/>
      <c r="B565"/>
      <c r="C565"/>
      <c r="D565"/>
    </row>
    <row r="566" spans="1:4" x14ac:dyDescent="0.25">
      <c r="A566"/>
      <c r="B566"/>
      <c r="C566"/>
      <c r="D566"/>
    </row>
    <row r="567" spans="1:4" x14ac:dyDescent="0.25">
      <c r="A567"/>
      <c r="B567"/>
      <c r="C567"/>
      <c r="D567"/>
    </row>
    <row r="568" spans="1:4" x14ac:dyDescent="0.25">
      <c r="A568"/>
      <c r="B568"/>
      <c r="C568"/>
      <c r="D568"/>
    </row>
    <row r="569" spans="1:4" x14ac:dyDescent="0.25">
      <c r="A569"/>
      <c r="B569"/>
      <c r="C569"/>
      <c r="D569"/>
    </row>
    <row r="570" spans="1:4" x14ac:dyDescent="0.25">
      <c r="A570"/>
      <c r="B570"/>
      <c r="C570"/>
      <c r="D570"/>
    </row>
    <row r="571" spans="1:4" x14ac:dyDescent="0.25">
      <c r="A571"/>
      <c r="B571"/>
      <c r="C571"/>
      <c r="D571"/>
    </row>
    <row r="572" spans="1:4" x14ac:dyDescent="0.25">
      <c r="A572"/>
      <c r="B572"/>
      <c r="C572"/>
      <c r="D572"/>
    </row>
    <row r="573" spans="1:4" x14ac:dyDescent="0.25">
      <c r="A573"/>
      <c r="B573"/>
      <c r="C573"/>
      <c r="D573"/>
    </row>
    <row r="574" spans="1:4" x14ac:dyDescent="0.25">
      <c r="A574"/>
      <c r="B574"/>
      <c r="C574"/>
      <c r="D574"/>
    </row>
    <row r="575" spans="1:4" x14ac:dyDescent="0.25">
      <c r="A575"/>
      <c r="B575"/>
      <c r="C575"/>
      <c r="D575"/>
    </row>
    <row r="576" spans="1:4" x14ac:dyDescent="0.25">
      <c r="A576"/>
      <c r="B576"/>
      <c r="C576"/>
      <c r="D576"/>
    </row>
    <row r="577" spans="1:4" x14ac:dyDescent="0.25">
      <c r="A577"/>
      <c r="B577"/>
      <c r="C577"/>
      <c r="D577"/>
    </row>
    <row r="578" spans="1:4" x14ac:dyDescent="0.25">
      <c r="A578"/>
      <c r="B578"/>
      <c r="C578"/>
      <c r="D578"/>
    </row>
    <row r="579" spans="1:4" x14ac:dyDescent="0.25">
      <c r="A579"/>
      <c r="B579"/>
      <c r="C579"/>
      <c r="D579"/>
    </row>
    <row r="580" spans="1:4" x14ac:dyDescent="0.25">
      <c r="A580"/>
      <c r="B580"/>
      <c r="C580"/>
      <c r="D580"/>
    </row>
    <row r="581" spans="1:4" x14ac:dyDescent="0.25">
      <c r="A581"/>
      <c r="B581"/>
      <c r="C581"/>
      <c r="D581"/>
    </row>
    <row r="582" spans="1:4" x14ac:dyDescent="0.25">
      <c r="A582"/>
      <c r="B582"/>
      <c r="C582"/>
      <c r="D582"/>
    </row>
    <row r="583" spans="1:4" x14ac:dyDescent="0.25">
      <c r="A583"/>
      <c r="B583"/>
      <c r="C583"/>
      <c r="D583"/>
    </row>
    <row r="584" spans="1:4" x14ac:dyDescent="0.25">
      <c r="A584"/>
      <c r="B584"/>
      <c r="C584"/>
      <c r="D584"/>
    </row>
    <row r="585" spans="1:4" x14ac:dyDescent="0.25">
      <c r="A585"/>
      <c r="B585"/>
      <c r="C585"/>
      <c r="D585"/>
    </row>
    <row r="586" spans="1:4" x14ac:dyDescent="0.25">
      <c r="A586"/>
      <c r="B586"/>
      <c r="C586"/>
      <c r="D586"/>
    </row>
    <row r="587" spans="1:4" x14ac:dyDescent="0.25">
      <c r="A587"/>
      <c r="B587"/>
      <c r="C587"/>
      <c r="D587"/>
    </row>
    <row r="588" spans="1:4" x14ac:dyDescent="0.25">
      <c r="A588"/>
      <c r="B588"/>
      <c r="C588"/>
      <c r="D588"/>
    </row>
    <row r="589" spans="1:4" x14ac:dyDescent="0.25">
      <c r="A589"/>
      <c r="B589"/>
      <c r="C589"/>
      <c r="D589"/>
    </row>
    <row r="590" spans="1:4" x14ac:dyDescent="0.25">
      <c r="A590"/>
      <c r="B590"/>
      <c r="C590"/>
      <c r="D590"/>
    </row>
    <row r="591" spans="1:4" x14ac:dyDescent="0.25">
      <c r="A591"/>
      <c r="B591"/>
      <c r="C591"/>
      <c r="D591"/>
    </row>
    <row r="592" spans="1:4" x14ac:dyDescent="0.25">
      <c r="A592"/>
      <c r="B592"/>
      <c r="C592"/>
      <c r="D592"/>
    </row>
    <row r="593" spans="1:4" x14ac:dyDescent="0.25">
      <c r="A593"/>
      <c r="B593"/>
      <c r="C593"/>
      <c r="D593"/>
    </row>
    <row r="594" spans="1:4" x14ac:dyDescent="0.25">
      <c r="A594"/>
      <c r="B594"/>
      <c r="C594"/>
      <c r="D594"/>
    </row>
    <row r="595" spans="1:4" x14ac:dyDescent="0.25">
      <c r="A595"/>
      <c r="B595"/>
      <c r="C595"/>
      <c r="D595"/>
    </row>
    <row r="596" spans="1:4" x14ac:dyDescent="0.25">
      <c r="A596"/>
      <c r="B596"/>
      <c r="C596"/>
      <c r="D596"/>
    </row>
    <row r="597" spans="1:4" x14ac:dyDescent="0.25">
      <c r="A597"/>
      <c r="B597"/>
      <c r="C597"/>
      <c r="D597"/>
    </row>
    <row r="598" spans="1:4" x14ac:dyDescent="0.25">
      <c r="A598"/>
      <c r="B598"/>
      <c r="C598"/>
      <c r="D598"/>
    </row>
    <row r="599" spans="1:4" x14ac:dyDescent="0.25">
      <c r="A599"/>
      <c r="B599"/>
      <c r="C599"/>
      <c r="D599"/>
    </row>
    <row r="600" spans="1:4" x14ac:dyDescent="0.25">
      <c r="A600"/>
      <c r="B600"/>
      <c r="C600"/>
      <c r="D600"/>
    </row>
    <row r="601" spans="1:4" x14ac:dyDescent="0.25">
      <c r="A601"/>
      <c r="B601"/>
      <c r="C601"/>
      <c r="D601"/>
    </row>
    <row r="602" spans="1:4" x14ac:dyDescent="0.25">
      <c r="A602"/>
      <c r="B602"/>
      <c r="C602"/>
      <c r="D602"/>
    </row>
    <row r="603" spans="1:4" x14ac:dyDescent="0.25">
      <c r="A603"/>
      <c r="B603"/>
      <c r="C603"/>
      <c r="D603"/>
    </row>
    <row r="604" spans="1:4" x14ac:dyDescent="0.25">
      <c r="A604"/>
      <c r="B604"/>
      <c r="C604"/>
      <c r="D604"/>
    </row>
    <row r="605" spans="1:4" x14ac:dyDescent="0.25">
      <c r="A605"/>
      <c r="B605"/>
      <c r="C605"/>
      <c r="D605"/>
    </row>
    <row r="606" spans="1:4" x14ac:dyDescent="0.25">
      <c r="A606"/>
      <c r="B606"/>
      <c r="C606"/>
      <c r="D606"/>
    </row>
    <row r="607" spans="1:4" x14ac:dyDescent="0.25">
      <c r="A607"/>
      <c r="B607"/>
      <c r="C607"/>
      <c r="D607"/>
    </row>
    <row r="608" spans="1:4" x14ac:dyDescent="0.25">
      <c r="A608"/>
      <c r="B608"/>
      <c r="C608"/>
      <c r="D608"/>
    </row>
    <row r="609" spans="1:4" x14ac:dyDescent="0.25">
      <c r="A609"/>
      <c r="B609"/>
      <c r="C609"/>
      <c r="D609"/>
    </row>
    <row r="610" spans="1:4" x14ac:dyDescent="0.25">
      <c r="A610"/>
      <c r="B610"/>
      <c r="C610"/>
      <c r="D610"/>
    </row>
    <row r="611" spans="1:4" x14ac:dyDescent="0.25">
      <c r="A611"/>
      <c r="B611"/>
      <c r="C611"/>
      <c r="D611"/>
    </row>
    <row r="612" spans="1:4" x14ac:dyDescent="0.25">
      <c r="A612"/>
      <c r="B612"/>
      <c r="C612"/>
      <c r="D612"/>
    </row>
    <row r="613" spans="1:4" x14ac:dyDescent="0.25">
      <c r="A613"/>
      <c r="B613"/>
      <c r="C613"/>
      <c r="D613"/>
    </row>
    <row r="614" spans="1:4" x14ac:dyDescent="0.25">
      <c r="A614"/>
      <c r="B614"/>
      <c r="C614"/>
      <c r="D614"/>
    </row>
    <row r="615" spans="1:4" x14ac:dyDescent="0.25">
      <c r="A615"/>
      <c r="B615"/>
      <c r="C615"/>
      <c r="D615"/>
    </row>
    <row r="616" spans="1:4" x14ac:dyDescent="0.25">
      <c r="A616"/>
      <c r="B616"/>
      <c r="C616"/>
      <c r="D616"/>
    </row>
    <row r="617" spans="1:4" x14ac:dyDescent="0.25">
      <c r="A617"/>
      <c r="B617"/>
      <c r="C617"/>
      <c r="D617"/>
    </row>
    <row r="618" spans="1:4" x14ac:dyDescent="0.25">
      <c r="A618"/>
      <c r="B618"/>
      <c r="C618"/>
      <c r="D618"/>
    </row>
    <row r="619" spans="1:4" x14ac:dyDescent="0.25">
      <c r="A619"/>
      <c r="B619"/>
      <c r="C619"/>
      <c r="D619"/>
    </row>
    <row r="620" spans="1:4" x14ac:dyDescent="0.25">
      <c r="A620"/>
      <c r="B620"/>
      <c r="C620"/>
      <c r="D620"/>
    </row>
    <row r="621" spans="1:4" x14ac:dyDescent="0.25">
      <c r="A621"/>
      <c r="B621"/>
      <c r="C621"/>
      <c r="D621"/>
    </row>
    <row r="622" spans="1:4" x14ac:dyDescent="0.25">
      <c r="A622"/>
      <c r="B622"/>
      <c r="C622"/>
      <c r="D622"/>
    </row>
    <row r="623" spans="1:4" x14ac:dyDescent="0.25">
      <c r="A623"/>
      <c r="B623"/>
      <c r="C623"/>
      <c r="D623"/>
    </row>
    <row r="624" spans="1:4" x14ac:dyDescent="0.25">
      <c r="A624"/>
      <c r="B624"/>
      <c r="C624"/>
      <c r="D624"/>
    </row>
    <row r="625" spans="1:4" x14ac:dyDescent="0.25">
      <c r="A625"/>
      <c r="B625"/>
      <c r="C625"/>
      <c r="D625"/>
    </row>
    <row r="626" spans="1:4" x14ac:dyDescent="0.25">
      <c r="A626"/>
      <c r="B626"/>
      <c r="C626"/>
      <c r="D626"/>
    </row>
    <row r="627" spans="1:4" x14ac:dyDescent="0.25">
      <c r="A627"/>
      <c r="B627"/>
      <c r="C627"/>
      <c r="D627"/>
    </row>
    <row r="628" spans="1:4" x14ac:dyDescent="0.25">
      <c r="A628"/>
      <c r="B628"/>
      <c r="C628"/>
      <c r="D628"/>
    </row>
    <row r="629" spans="1:4" x14ac:dyDescent="0.25">
      <c r="A629"/>
      <c r="B629"/>
      <c r="C629"/>
      <c r="D629"/>
    </row>
    <row r="630" spans="1:4" x14ac:dyDescent="0.25">
      <c r="A630"/>
      <c r="B630"/>
      <c r="C630"/>
      <c r="D630"/>
    </row>
    <row r="631" spans="1:4" x14ac:dyDescent="0.25">
      <c r="A631"/>
      <c r="B631"/>
      <c r="C631"/>
      <c r="D631"/>
    </row>
    <row r="632" spans="1:4" x14ac:dyDescent="0.25">
      <c r="A632"/>
      <c r="B632"/>
      <c r="C632"/>
      <c r="D632"/>
    </row>
    <row r="633" spans="1:4" x14ac:dyDescent="0.25">
      <c r="A633"/>
      <c r="B633"/>
      <c r="C633"/>
      <c r="D633"/>
    </row>
    <row r="634" spans="1:4" x14ac:dyDescent="0.25">
      <c r="A634"/>
      <c r="B634"/>
      <c r="C634"/>
      <c r="D634"/>
    </row>
    <row r="635" spans="1:4" x14ac:dyDescent="0.25">
      <c r="A635"/>
      <c r="B635"/>
      <c r="C635"/>
      <c r="D635"/>
    </row>
    <row r="636" spans="1:4" x14ac:dyDescent="0.25">
      <c r="A636"/>
      <c r="B636"/>
      <c r="C636"/>
      <c r="D636"/>
    </row>
    <row r="637" spans="1:4" x14ac:dyDescent="0.25">
      <c r="A637"/>
      <c r="B637"/>
      <c r="C637"/>
      <c r="D637"/>
    </row>
    <row r="638" spans="1:4" x14ac:dyDescent="0.25">
      <c r="A638"/>
      <c r="B638"/>
      <c r="C638"/>
      <c r="D638"/>
    </row>
    <row r="639" spans="1:4" x14ac:dyDescent="0.25">
      <c r="A639"/>
      <c r="B639"/>
      <c r="C639"/>
      <c r="D639"/>
    </row>
    <row r="640" spans="1:4" x14ac:dyDescent="0.25">
      <c r="A640"/>
      <c r="B640"/>
      <c r="C640"/>
      <c r="D640"/>
    </row>
    <row r="641" spans="1:4" x14ac:dyDescent="0.25">
      <c r="A641"/>
      <c r="B641"/>
      <c r="C641"/>
      <c r="D641"/>
    </row>
    <row r="642" spans="1:4" x14ac:dyDescent="0.25">
      <c r="A642"/>
      <c r="B642"/>
      <c r="C642"/>
      <c r="D642"/>
    </row>
    <row r="643" spans="1:4" x14ac:dyDescent="0.25">
      <c r="A643"/>
      <c r="B643"/>
      <c r="C643"/>
      <c r="D643"/>
    </row>
    <row r="644" spans="1:4" x14ac:dyDescent="0.25">
      <c r="A644"/>
      <c r="B644"/>
      <c r="C644"/>
      <c r="D644"/>
    </row>
    <row r="645" spans="1:4" x14ac:dyDescent="0.25">
      <c r="A645"/>
      <c r="B645"/>
      <c r="C645"/>
      <c r="D645"/>
    </row>
    <row r="646" spans="1:4" x14ac:dyDescent="0.25">
      <c r="A646"/>
      <c r="B646"/>
      <c r="C646"/>
      <c r="D646"/>
    </row>
    <row r="647" spans="1:4" x14ac:dyDescent="0.25">
      <c r="A647"/>
      <c r="B647"/>
      <c r="C647"/>
      <c r="D647"/>
    </row>
    <row r="648" spans="1:4" x14ac:dyDescent="0.25">
      <c r="A648"/>
      <c r="B648"/>
      <c r="C648"/>
      <c r="D648"/>
    </row>
    <row r="649" spans="1:4" x14ac:dyDescent="0.25">
      <c r="A649"/>
      <c r="B649"/>
      <c r="C649"/>
      <c r="D649"/>
    </row>
    <row r="650" spans="1:4" x14ac:dyDescent="0.25">
      <c r="A650"/>
      <c r="B650"/>
      <c r="C650"/>
      <c r="D650"/>
    </row>
    <row r="651" spans="1:4" x14ac:dyDescent="0.25">
      <c r="A651"/>
      <c r="B651"/>
      <c r="C651"/>
      <c r="D651"/>
    </row>
    <row r="652" spans="1:4" x14ac:dyDescent="0.25">
      <c r="A652"/>
      <c r="B652"/>
      <c r="C652"/>
      <c r="D652"/>
    </row>
    <row r="653" spans="1:4" x14ac:dyDescent="0.25">
      <c r="A653"/>
      <c r="B653"/>
      <c r="C653"/>
      <c r="D653"/>
    </row>
    <row r="654" spans="1:4" x14ac:dyDescent="0.25">
      <c r="A654"/>
      <c r="B654"/>
      <c r="C654"/>
      <c r="D654"/>
    </row>
    <row r="655" spans="1:4" x14ac:dyDescent="0.25">
      <c r="A655"/>
      <c r="B655"/>
      <c r="C655"/>
      <c r="D655"/>
    </row>
    <row r="656" spans="1:4" x14ac:dyDescent="0.25">
      <c r="A656"/>
      <c r="B656"/>
      <c r="C656"/>
      <c r="D656"/>
    </row>
    <row r="657" spans="1:4" x14ac:dyDescent="0.25">
      <c r="A657"/>
      <c r="B657"/>
      <c r="C657"/>
      <c r="D657"/>
    </row>
    <row r="658" spans="1:4" x14ac:dyDescent="0.25">
      <c r="A658"/>
      <c r="B658"/>
      <c r="C658"/>
      <c r="D658"/>
    </row>
    <row r="659" spans="1:4" x14ac:dyDescent="0.25">
      <c r="A659"/>
      <c r="B659"/>
      <c r="C659"/>
      <c r="D659"/>
    </row>
    <row r="660" spans="1:4" x14ac:dyDescent="0.25">
      <c r="A660"/>
      <c r="B660"/>
      <c r="C660"/>
      <c r="D660"/>
    </row>
    <row r="661" spans="1:4" x14ac:dyDescent="0.25">
      <c r="A661"/>
      <c r="B661"/>
      <c r="C661"/>
      <c r="D661"/>
    </row>
    <row r="662" spans="1:4" x14ac:dyDescent="0.25">
      <c r="A662"/>
      <c r="B662"/>
      <c r="C662"/>
      <c r="D662"/>
    </row>
    <row r="663" spans="1:4" x14ac:dyDescent="0.25">
      <c r="A663"/>
      <c r="B663"/>
      <c r="C663"/>
      <c r="D663"/>
    </row>
    <row r="664" spans="1:4" x14ac:dyDescent="0.25">
      <c r="A664"/>
      <c r="B664"/>
      <c r="C664"/>
      <c r="D664"/>
    </row>
    <row r="665" spans="1:4" x14ac:dyDescent="0.25">
      <c r="A665"/>
      <c r="B665"/>
      <c r="C665"/>
      <c r="D665"/>
    </row>
    <row r="666" spans="1:4" x14ac:dyDescent="0.25">
      <c r="A666"/>
      <c r="B666"/>
      <c r="C666"/>
      <c r="D666"/>
    </row>
    <row r="667" spans="1:4" x14ac:dyDescent="0.25">
      <c r="A667"/>
      <c r="B667"/>
      <c r="C667"/>
      <c r="D667"/>
    </row>
    <row r="668" spans="1:4" x14ac:dyDescent="0.25">
      <c r="A668"/>
      <c r="B668"/>
      <c r="C668"/>
      <c r="D668"/>
    </row>
    <row r="669" spans="1:4" x14ac:dyDescent="0.25">
      <c r="A669"/>
      <c r="B669"/>
      <c r="C669"/>
      <c r="D669"/>
    </row>
    <row r="670" spans="1:4" x14ac:dyDescent="0.25">
      <c r="A670"/>
      <c r="B670"/>
      <c r="C670"/>
      <c r="D670"/>
    </row>
    <row r="671" spans="1:4" x14ac:dyDescent="0.25">
      <c r="A671"/>
      <c r="B671"/>
      <c r="C671"/>
      <c r="D671"/>
    </row>
    <row r="672" spans="1:4" x14ac:dyDescent="0.25">
      <c r="A672"/>
      <c r="B672"/>
      <c r="C672"/>
      <c r="D672"/>
    </row>
    <row r="673" spans="1:4" x14ac:dyDescent="0.25">
      <c r="A673"/>
      <c r="B673"/>
      <c r="C673"/>
      <c r="D673"/>
    </row>
    <row r="674" spans="1:4" x14ac:dyDescent="0.25">
      <c r="A674"/>
      <c r="B674"/>
      <c r="C674"/>
      <c r="D674"/>
    </row>
    <row r="675" spans="1:4" x14ac:dyDescent="0.25">
      <c r="A675"/>
      <c r="B675"/>
      <c r="C675"/>
      <c r="D675"/>
    </row>
    <row r="676" spans="1:4" x14ac:dyDescent="0.25">
      <c r="A676"/>
      <c r="B676"/>
      <c r="C676"/>
      <c r="D676"/>
    </row>
    <row r="677" spans="1:4" x14ac:dyDescent="0.25">
      <c r="A677"/>
      <c r="B677"/>
      <c r="C677"/>
      <c r="D677"/>
    </row>
    <row r="678" spans="1:4" x14ac:dyDescent="0.25">
      <c r="A678"/>
      <c r="B678"/>
      <c r="C678"/>
      <c r="D678"/>
    </row>
    <row r="679" spans="1:4" x14ac:dyDescent="0.25">
      <c r="A679"/>
      <c r="B679"/>
      <c r="C679"/>
      <c r="D679"/>
    </row>
    <row r="680" spans="1:4" x14ac:dyDescent="0.25">
      <c r="A680"/>
      <c r="B680"/>
      <c r="C680"/>
      <c r="D680"/>
    </row>
    <row r="681" spans="1:4" x14ac:dyDescent="0.25">
      <c r="A681"/>
      <c r="B681"/>
      <c r="C681"/>
      <c r="D681"/>
    </row>
    <row r="682" spans="1:4" x14ac:dyDescent="0.25">
      <c r="A682"/>
      <c r="B682"/>
      <c r="C682"/>
      <c r="D682"/>
    </row>
    <row r="683" spans="1:4" x14ac:dyDescent="0.25">
      <c r="A683"/>
      <c r="B683"/>
      <c r="C683"/>
      <c r="D683"/>
    </row>
    <row r="684" spans="1:4" x14ac:dyDescent="0.25">
      <c r="A684"/>
      <c r="B684"/>
      <c r="C684"/>
      <c r="D684"/>
    </row>
    <row r="685" spans="1:4" x14ac:dyDescent="0.25">
      <c r="A685"/>
      <c r="B685"/>
      <c r="C685"/>
      <c r="D685"/>
    </row>
    <row r="686" spans="1:4" x14ac:dyDescent="0.25">
      <c r="A686"/>
      <c r="B686"/>
      <c r="C686"/>
      <c r="D686"/>
    </row>
    <row r="687" spans="1:4" x14ac:dyDescent="0.25">
      <c r="A687"/>
      <c r="B687"/>
      <c r="C687"/>
      <c r="D687"/>
    </row>
    <row r="688" spans="1:4" x14ac:dyDescent="0.25">
      <c r="A688"/>
      <c r="B688"/>
      <c r="C688"/>
      <c r="D688"/>
    </row>
    <row r="689" spans="1:4" x14ac:dyDescent="0.25">
      <c r="A689"/>
      <c r="B689"/>
      <c r="C689"/>
      <c r="D689"/>
    </row>
    <row r="690" spans="1:4" x14ac:dyDescent="0.25">
      <c r="A690"/>
      <c r="B690"/>
      <c r="C690"/>
      <c r="D690"/>
    </row>
    <row r="691" spans="1:4" x14ac:dyDescent="0.25">
      <c r="A691"/>
      <c r="B691"/>
      <c r="C691"/>
      <c r="D691"/>
    </row>
    <row r="692" spans="1:4" x14ac:dyDescent="0.25">
      <c r="A692"/>
      <c r="B692"/>
      <c r="C692"/>
      <c r="D692"/>
    </row>
    <row r="693" spans="1:4" x14ac:dyDescent="0.25">
      <c r="A693"/>
      <c r="B693"/>
      <c r="C693"/>
      <c r="D693"/>
    </row>
    <row r="694" spans="1:4" x14ac:dyDescent="0.25">
      <c r="A694"/>
      <c r="B694"/>
      <c r="C694"/>
      <c r="D694"/>
    </row>
    <row r="695" spans="1:4" x14ac:dyDescent="0.25">
      <c r="A695"/>
      <c r="B695"/>
      <c r="C695"/>
      <c r="D695"/>
    </row>
    <row r="696" spans="1:4" x14ac:dyDescent="0.25">
      <c r="A696"/>
      <c r="B696"/>
      <c r="C696"/>
      <c r="D696"/>
    </row>
    <row r="697" spans="1:4" x14ac:dyDescent="0.25">
      <c r="A697"/>
      <c r="B697"/>
      <c r="C697"/>
      <c r="D697"/>
    </row>
    <row r="698" spans="1:4" x14ac:dyDescent="0.25">
      <c r="A698"/>
      <c r="B698"/>
      <c r="C698"/>
      <c r="D698"/>
    </row>
    <row r="699" spans="1:4" x14ac:dyDescent="0.25">
      <c r="A699"/>
      <c r="B699"/>
      <c r="C699"/>
      <c r="D699"/>
    </row>
    <row r="700" spans="1:4" x14ac:dyDescent="0.25">
      <c r="A700"/>
      <c r="B700"/>
      <c r="C700"/>
      <c r="D700"/>
    </row>
    <row r="701" spans="1:4" x14ac:dyDescent="0.25">
      <c r="A701"/>
      <c r="B701"/>
      <c r="C701"/>
      <c r="D701"/>
    </row>
    <row r="702" spans="1:4" x14ac:dyDescent="0.25">
      <c r="A702"/>
      <c r="B702"/>
      <c r="C702"/>
      <c r="D702"/>
    </row>
    <row r="703" spans="1:4" x14ac:dyDescent="0.25">
      <c r="A703"/>
      <c r="B703"/>
      <c r="C703"/>
      <c r="D703"/>
    </row>
    <row r="704" spans="1:4" x14ac:dyDescent="0.25">
      <c r="A704"/>
      <c r="B704"/>
      <c r="C704"/>
      <c r="D704"/>
    </row>
    <row r="705" spans="1:4" x14ac:dyDescent="0.25">
      <c r="A705"/>
      <c r="B705"/>
      <c r="C705"/>
      <c r="D705"/>
    </row>
    <row r="706" spans="1:4" x14ac:dyDescent="0.25">
      <c r="A706"/>
      <c r="B706"/>
      <c r="C706"/>
      <c r="D706"/>
    </row>
    <row r="707" spans="1:4" x14ac:dyDescent="0.25">
      <c r="A707"/>
      <c r="B707"/>
      <c r="C707"/>
      <c r="D707"/>
    </row>
    <row r="708" spans="1:4" x14ac:dyDescent="0.25">
      <c r="A708"/>
      <c r="B708"/>
      <c r="C708"/>
      <c r="D708"/>
    </row>
    <row r="709" spans="1:4" x14ac:dyDescent="0.25">
      <c r="A709"/>
      <c r="B709"/>
      <c r="C709"/>
      <c r="D709"/>
    </row>
    <row r="710" spans="1:4" x14ac:dyDescent="0.25">
      <c r="A710"/>
      <c r="B710"/>
      <c r="C710"/>
      <c r="D710"/>
    </row>
    <row r="711" spans="1:4" x14ac:dyDescent="0.25">
      <c r="A711"/>
      <c r="B711"/>
      <c r="C711"/>
      <c r="D711"/>
    </row>
    <row r="712" spans="1:4" x14ac:dyDescent="0.25">
      <c r="A712"/>
      <c r="B712"/>
      <c r="C712"/>
      <c r="D712"/>
    </row>
    <row r="713" spans="1:4" x14ac:dyDescent="0.25">
      <c r="A713"/>
      <c r="B713"/>
      <c r="C713"/>
      <c r="D713"/>
    </row>
    <row r="714" spans="1:4" x14ac:dyDescent="0.25">
      <c r="A714"/>
      <c r="B714"/>
      <c r="C714"/>
      <c r="D714"/>
    </row>
    <row r="715" spans="1:4" x14ac:dyDescent="0.25">
      <c r="A715"/>
      <c r="B715"/>
      <c r="C715"/>
      <c r="D715"/>
    </row>
    <row r="716" spans="1:4" x14ac:dyDescent="0.25">
      <c r="A716"/>
      <c r="B716"/>
      <c r="C716"/>
      <c r="D716"/>
    </row>
    <row r="717" spans="1:4" x14ac:dyDescent="0.25">
      <c r="A717"/>
      <c r="B717"/>
      <c r="C717"/>
      <c r="D717"/>
    </row>
    <row r="718" spans="1:4" x14ac:dyDescent="0.25">
      <c r="A718"/>
      <c r="B718"/>
      <c r="C718"/>
      <c r="D718"/>
    </row>
    <row r="719" spans="1:4" x14ac:dyDescent="0.25">
      <c r="A719"/>
      <c r="B719"/>
      <c r="C719"/>
      <c r="D719"/>
    </row>
    <row r="720" spans="1:4" x14ac:dyDescent="0.25">
      <c r="A720"/>
      <c r="B720"/>
      <c r="C720"/>
      <c r="D720"/>
    </row>
    <row r="721" spans="1:4" x14ac:dyDescent="0.25">
      <c r="A721"/>
      <c r="B721"/>
      <c r="C721"/>
      <c r="D721"/>
    </row>
    <row r="722" spans="1:4" x14ac:dyDescent="0.25">
      <c r="A722"/>
      <c r="B722"/>
      <c r="C722"/>
      <c r="D722"/>
    </row>
    <row r="723" spans="1:4" x14ac:dyDescent="0.25">
      <c r="A723"/>
      <c r="B723"/>
      <c r="C723"/>
      <c r="D723"/>
    </row>
    <row r="724" spans="1:4" x14ac:dyDescent="0.25">
      <c r="A724"/>
      <c r="B724"/>
      <c r="C724"/>
      <c r="D724"/>
    </row>
    <row r="725" spans="1:4" x14ac:dyDescent="0.25">
      <c r="A725"/>
      <c r="B725"/>
      <c r="C725"/>
      <c r="D725"/>
    </row>
    <row r="726" spans="1:4" x14ac:dyDescent="0.25">
      <c r="A726"/>
      <c r="B726"/>
      <c r="C726"/>
      <c r="D726"/>
    </row>
    <row r="727" spans="1:4" x14ac:dyDescent="0.25">
      <c r="A727"/>
      <c r="B727"/>
      <c r="C727"/>
      <c r="D727"/>
    </row>
    <row r="728" spans="1:4" x14ac:dyDescent="0.25">
      <c r="A728"/>
      <c r="B728"/>
      <c r="C728"/>
      <c r="D728"/>
    </row>
    <row r="729" spans="1:4" x14ac:dyDescent="0.25">
      <c r="A729"/>
      <c r="B729"/>
      <c r="C729"/>
      <c r="D729"/>
    </row>
    <row r="730" spans="1:4" x14ac:dyDescent="0.25">
      <c r="A730"/>
      <c r="B730"/>
      <c r="C730"/>
      <c r="D730"/>
    </row>
    <row r="731" spans="1:4" x14ac:dyDescent="0.25">
      <c r="A731"/>
      <c r="B731"/>
      <c r="C731"/>
      <c r="D731"/>
    </row>
    <row r="732" spans="1:4" x14ac:dyDescent="0.25">
      <c r="A732"/>
      <c r="B732"/>
      <c r="C732"/>
      <c r="D732"/>
    </row>
    <row r="733" spans="1:4" x14ac:dyDescent="0.25">
      <c r="A733"/>
      <c r="B733"/>
      <c r="C733"/>
      <c r="D733"/>
    </row>
    <row r="734" spans="1:4" x14ac:dyDescent="0.25">
      <c r="A734"/>
      <c r="B734"/>
      <c r="C734"/>
      <c r="D734"/>
    </row>
    <row r="735" spans="1:4" x14ac:dyDescent="0.25">
      <c r="A735"/>
      <c r="B735"/>
      <c r="C735"/>
      <c r="D735"/>
    </row>
    <row r="736" spans="1:4" x14ac:dyDescent="0.25">
      <c r="A736"/>
      <c r="B736"/>
      <c r="C736"/>
      <c r="D736"/>
    </row>
    <row r="737" spans="1:4" x14ac:dyDescent="0.25">
      <c r="A737"/>
      <c r="B737"/>
      <c r="C737"/>
      <c r="D737"/>
    </row>
    <row r="738" spans="1:4" x14ac:dyDescent="0.25">
      <c r="A738"/>
      <c r="B738"/>
      <c r="C738"/>
      <c r="D738"/>
    </row>
    <row r="739" spans="1:4" x14ac:dyDescent="0.25">
      <c r="A739"/>
      <c r="B739"/>
      <c r="C739"/>
      <c r="D739"/>
    </row>
    <row r="740" spans="1:4" x14ac:dyDescent="0.25">
      <c r="A740"/>
      <c r="B740"/>
      <c r="C740"/>
      <c r="D740"/>
    </row>
    <row r="741" spans="1:4" x14ac:dyDescent="0.25">
      <c r="A741"/>
      <c r="B741"/>
      <c r="C741"/>
      <c r="D741"/>
    </row>
    <row r="742" spans="1:4" x14ac:dyDescent="0.25">
      <c r="A742"/>
      <c r="B742"/>
      <c r="C742"/>
      <c r="D742"/>
    </row>
    <row r="743" spans="1:4" x14ac:dyDescent="0.25">
      <c r="A743"/>
      <c r="B743"/>
      <c r="C743"/>
      <c r="D743"/>
    </row>
    <row r="744" spans="1:4" x14ac:dyDescent="0.25">
      <c r="A744"/>
      <c r="B744"/>
      <c r="C744"/>
      <c r="D744"/>
    </row>
    <row r="745" spans="1:4" x14ac:dyDescent="0.25">
      <c r="A745"/>
      <c r="B745"/>
      <c r="C745"/>
      <c r="D745"/>
    </row>
    <row r="746" spans="1:4" x14ac:dyDescent="0.25">
      <c r="A746"/>
      <c r="B746"/>
      <c r="C746"/>
      <c r="D746"/>
    </row>
    <row r="747" spans="1:4" x14ac:dyDescent="0.25">
      <c r="A747"/>
      <c r="B747"/>
      <c r="C747"/>
      <c r="D747"/>
    </row>
    <row r="748" spans="1:4" x14ac:dyDescent="0.25">
      <c r="A748"/>
      <c r="B748"/>
      <c r="C748"/>
      <c r="D748"/>
    </row>
    <row r="749" spans="1:4" x14ac:dyDescent="0.25">
      <c r="A749"/>
      <c r="B749"/>
      <c r="C749"/>
      <c r="D749"/>
    </row>
    <row r="750" spans="1:4" x14ac:dyDescent="0.25">
      <c r="A750"/>
      <c r="B750"/>
      <c r="C750"/>
      <c r="D750"/>
    </row>
    <row r="751" spans="1:4" x14ac:dyDescent="0.25">
      <c r="A751"/>
      <c r="B751"/>
      <c r="C751"/>
      <c r="D751"/>
    </row>
    <row r="752" spans="1:4" x14ac:dyDescent="0.25">
      <c r="A752"/>
      <c r="B752"/>
      <c r="C752"/>
      <c r="D752"/>
    </row>
    <row r="753" spans="1:4" x14ac:dyDescent="0.25">
      <c r="A753"/>
      <c r="B753"/>
      <c r="C753"/>
      <c r="D753"/>
    </row>
    <row r="754" spans="1:4" x14ac:dyDescent="0.25">
      <c r="A754"/>
      <c r="B754"/>
      <c r="C754"/>
      <c r="D754"/>
    </row>
    <row r="755" spans="1:4" x14ac:dyDescent="0.25">
      <c r="A755"/>
      <c r="B755"/>
      <c r="C755"/>
      <c r="D755"/>
    </row>
    <row r="756" spans="1:4" x14ac:dyDescent="0.25">
      <c r="A756"/>
      <c r="B756"/>
      <c r="C756"/>
      <c r="D756"/>
    </row>
    <row r="757" spans="1:4" x14ac:dyDescent="0.25">
      <c r="A757"/>
      <c r="B757"/>
      <c r="C757"/>
      <c r="D757"/>
    </row>
    <row r="758" spans="1:4" x14ac:dyDescent="0.25">
      <c r="A758"/>
      <c r="B758"/>
      <c r="C758"/>
      <c r="D758"/>
    </row>
    <row r="759" spans="1:4" x14ac:dyDescent="0.25">
      <c r="A759"/>
      <c r="B759"/>
      <c r="C759"/>
      <c r="D759"/>
    </row>
    <row r="760" spans="1:4" x14ac:dyDescent="0.25">
      <c r="A760"/>
      <c r="B760"/>
      <c r="C760"/>
      <c r="D760"/>
    </row>
    <row r="761" spans="1:4" x14ac:dyDescent="0.25">
      <c r="A761"/>
      <c r="B761"/>
      <c r="C761"/>
      <c r="D761"/>
    </row>
    <row r="762" spans="1:4" x14ac:dyDescent="0.25">
      <c r="A762"/>
      <c r="B762"/>
      <c r="C762"/>
      <c r="D762"/>
    </row>
    <row r="763" spans="1:4" x14ac:dyDescent="0.25">
      <c r="A763"/>
      <c r="B763"/>
      <c r="C763"/>
      <c r="D763"/>
    </row>
    <row r="764" spans="1:4" x14ac:dyDescent="0.25">
      <c r="A764"/>
      <c r="B764"/>
      <c r="C764"/>
      <c r="D764"/>
    </row>
    <row r="765" spans="1:4" x14ac:dyDescent="0.25">
      <c r="A765"/>
      <c r="B765"/>
      <c r="C765"/>
      <c r="D765"/>
    </row>
    <row r="766" spans="1:4" x14ac:dyDescent="0.25">
      <c r="A766"/>
      <c r="B766"/>
      <c r="C766"/>
      <c r="D766"/>
    </row>
    <row r="767" spans="1:4" x14ac:dyDescent="0.25">
      <c r="A767"/>
      <c r="B767"/>
      <c r="C767"/>
      <c r="D767"/>
    </row>
    <row r="768" spans="1:4" x14ac:dyDescent="0.25">
      <c r="A768"/>
      <c r="B768"/>
      <c r="C768"/>
      <c r="D768"/>
    </row>
    <row r="769" spans="1:4" x14ac:dyDescent="0.25">
      <c r="A769"/>
      <c r="B769"/>
      <c r="C769"/>
      <c r="D769"/>
    </row>
    <row r="770" spans="1:4" x14ac:dyDescent="0.25">
      <c r="A770"/>
      <c r="B770"/>
      <c r="C770"/>
      <c r="D770"/>
    </row>
    <row r="771" spans="1:4" x14ac:dyDescent="0.25">
      <c r="A771"/>
      <c r="B771"/>
      <c r="C771"/>
      <c r="D771"/>
    </row>
    <row r="772" spans="1:4" x14ac:dyDescent="0.25">
      <c r="A772"/>
      <c r="B772"/>
      <c r="C772"/>
      <c r="D772"/>
    </row>
    <row r="773" spans="1:4" x14ac:dyDescent="0.25">
      <c r="A773"/>
      <c r="B773"/>
      <c r="C773"/>
      <c r="D773"/>
    </row>
    <row r="774" spans="1:4" x14ac:dyDescent="0.25">
      <c r="A774"/>
      <c r="B774"/>
      <c r="C774"/>
      <c r="D774"/>
    </row>
    <row r="775" spans="1:4" x14ac:dyDescent="0.25">
      <c r="A775"/>
      <c r="B775"/>
      <c r="C775"/>
      <c r="D775"/>
    </row>
    <row r="776" spans="1:4" x14ac:dyDescent="0.25">
      <c r="A776"/>
      <c r="B776"/>
      <c r="C776"/>
      <c r="D776"/>
    </row>
    <row r="777" spans="1:4" x14ac:dyDescent="0.25">
      <c r="A777"/>
      <c r="B777"/>
      <c r="C777"/>
      <c r="D777"/>
    </row>
    <row r="778" spans="1:4" x14ac:dyDescent="0.25">
      <c r="A778"/>
      <c r="B778"/>
      <c r="C778"/>
      <c r="D778"/>
    </row>
    <row r="779" spans="1:4" x14ac:dyDescent="0.25">
      <c r="A779"/>
      <c r="B779"/>
      <c r="C779"/>
      <c r="D779"/>
    </row>
    <row r="780" spans="1:4" x14ac:dyDescent="0.25">
      <c r="A780"/>
      <c r="B780"/>
      <c r="C780"/>
      <c r="D780"/>
    </row>
    <row r="781" spans="1:4" x14ac:dyDescent="0.25">
      <c r="A781"/>
      <c r="B781"/>
      <c r="C781"/>
      <c r="D781"/>
    </row>
    <row r="782" spans="1:4" x14ac:dyDescent="0.25">
      <c r="A782"/>
      <c r="B782"/>
      <c r="C782"/>
      <c r="D782"/>
    </row>
    <row r="783" spans="1:4" x14ac:dyDescent="0.25">
      <c r="A783"/>
      <c r="B783"/>
      <c r="C783"/>
      <c r="D783"/>
    </row>
    <row r="784" spans="1:4" x14ac:dyDescent="0.25">
      <c r="A784"/>
      <c r="B784"/>
      <c r="C784"/>
      <c r="D784"/>
    </row>
    <row r="785" spans="1:4" x14ac:dyDescent="0.25">
      <c r="A785"/>
      <c r="B785"/>
      <c r="C785"/>
      <c r="D785"/>
    </row>
    <row r="786" spans="1:4" x14ac:dyDescent="0.25">
      <c r="A786"/>
      <c r="B786"/>
      <c r="C786"/>
      <c r="D786"/>
    </row>
    <row r="787" spans="1:4" x14ac:dyDescent="0.25">
      <c r="A787"/>
      <c r="B787"/>
      <c r="C787"/>
      <c r="D787"/>
    </row>
    <row r="788" spans="1:4" x14ac:dyDescent="0.25">
      <c r="A788"/>
      <c r="B788"/>
      <c r="C788"/>
      <c r="D788"/>
    </row>
    <row r="789" spans="1:4" x14ac:dyDescent="0.25">
      <c r="A789"/>
      <c r="B789"/>
      <c r="C789"/>
      <c r="D789"/>
    </row>
    <row r="790" spans="1:4" x14ac:dyDescent="0.25">
      <c r="A790"/>
      <c r="B790"/>
      <c r="C790"/>
      <c r="D790"/>
    </row>
    <row r="791" spans="1:4" x14ac:dyDescent="0.25">
      <c r="A791"/>
      <c r="B791"/>
      <c r="C791"/>
      <c r="D791"/>
    </row>
    <row r="792" spans="1:4" x14ac:dyDescent="0.25">
      <c r="A792"/>
      <c r="B792"/>
      <c r="C792"/>
      <c r="D792"/>
    </row>
    <row r="793" spans="1:4" x14ac:dyDescent="0.25">
      <c r="A793"/>
      <c r="B793"/>
      <c r="C793"/>
      <c r="D793"/>
    </row>
    <row r="794" spans="1:4" x14ac:dyDescent="0.25">
      <c r="A794"/>
      <c r="B794"/>
      <c r="C794"/>
      <c r="D794"/>
    </row>
    <row r="795" spans="1:4" x14ac:dyDescent="0.25">
      <c r="A795"/>
      <c r="B795"/>
      <c r="C795"/>
      <c r="D795"/>
    </row>
    <row r="796" spans="1:4" x14ac:dyDescent="0.25">
      <c r="A796"/>
      <c r="B796"/>
      <c r="C796"/>
      <c r="D796"/>
    </row>
    <row r="797" spans="1:4" x14ac:dyDescent="0.25">
      <c r="A797"/>
      <c r="B797"/>
      <c r="C797"/>
      <c r="D797"/>
    </row>
    <row r="798" spans="1:4" x14ac:dyDescent="0.25">
      <c r="A798"/>
      <c r="B798"/>
      <c r="C798"/>
      <c r="D798"/>
    </row>
    <row r="799" spans="1:4" x14ac:dyDescent="0.25">
      <c r="A799"/>
      <c r="B799"/>
      <c r="C799"/>
      <c r="D799"/>
    </row>
    <row r="800" spans="1:4" x14ac:dyDescent="0.25">
      <c r="A800"/>
      <c r="B800"/>
      <c r="C800"/>
      <c r="D800"/>
    </row>
    <row r="801" spans="1:4" x14ac:dyDescent="0.25">
      <c r="A801"/>
      <c r="B801"/>
      <c r="C801"/>
      <c r="D801"/>
    </row>
    <row r="802" spans="1:4" x14ac:dyDescent="0.25">
      <c r="A802"/>
      <c r="B802"/>
      <c r="C802"/>
      <c r="D802"/>
    </row>
    <row r="803" spans="1:4" x14ac:dyDescent="0.25">
      <c r="A803"/>
      <c r="B803"/>
      <c r="C803"/>
      <c r="D803"/>
    </row>
    <row r="804" spans="1:4" x14ac:dyDescent="0.25">
      <c r="A804"/>
      <c r="B804"/>
      <c r="C804"/>
      <c r="D804"/>
    </row>
    <row r="805" spans="1:4" x14ac:dyDescent="0.25">
      <c r="A805"/>
      <c r="B805"/>
      <c r="C805"/>
      <c r="D805"/>
    </row>
    <row r="806" spans="1:4" x14ac:dyDescent="0.25">
      <c r="A806"/>
      <c r="B806"/>
      <c r="C806"/>
      <c r="D806"/>
    </row>
    <row r="807" spans="1:4" x14ac:dyDescent="0.25">
      <c r="A807"/>
      <c r="B807"/>
      <c r="C807"/>
      <c r="D807"/>
    </row>
    <row r="808" spans="1:4" x14ac:dyDescent="0.25">
      <c r="A808"/>
      <c r="B808"/>
      <c r="C808"/>
      <c r="D808"/>
    </row>
    <row r="809" spans="1:4" x14ac:dyDescent="0.25">
      <c r="A809"/>
      <c r="B809"/>
      <c r="C809"/>
      <c r="D809"/>
    </row>
    <row r="810" spans="1:4" x14ac:dyDescent="0.25">
      <c r="A810"/>
      <c r="B810"/>
      <c r="C810"/>
      <c r="D810"/>
    </row>
    <row r="811" spans="1:4" x14ac:dyDescent="0.25">
      <c r="A811"/>
      <c r="B811"/>
      <c r="C811"/>
      <c r="D811"/>
    </row>
    <row r="812" spans="1:4" x14ac:dyDescent="0.25">
      <c r="A812"/>
      <c r="B812"/>
      <c r="C812"/>
      <c r="D812"/>
    </row>
    <row r="813" spans="1:4" x14ac:dyDescent="0.25">
      <c r="A813"/>
      <c r="B813"/>
      <c r="C813"/>
      <c r="D813"/>
    </row>
    <row r="814" spans="1:4" x14ac:dyDescent="0.25">
      <c r="A814"/>
      <c r="B814"/>
      <c r="C814"/>
      <c r="D814"/>
    </row>
    <row r="815" spans="1:4" x14ac:dyDescent="0.25">
      <c r="A815"/>
      <c r="B815"/>
      <c r="C815"/>
      <c r="D815"/>
    </row>
    <row r="816" spans="1:4" x14ac:dyDescent="0.25">
      <c r="A816"/>
      <c r="B816"/>
      <c r="C816"/>
      <c r="D816"/>
    </row>
    <row r="817" spans="1:4" x14ac:dyDescent="0.25">
      <c r="A817"/>
      <c r="B817"/>
      <c r="C817"/>
      <c r="D817"/>
    </row>
    <row r="818" spans="1:4" x14ac:dyDescent="0.25">
      <c r="A818"/>
      <c r="B818"/>
      <c r="C818"/>
      <c r="D818"/>
    </row>
    <row r="819" spans="1:4" x14ac:dyDescent="0.25">
      <c r="A819"/>
      <c r="B819"/>
      <c r="C819"/>
      <c r="D819"/>
    </row>
    <row r="820" spans="1:4" x14ac:dyDescent="0.25">
      <c r="A820"/>
      <c r="B820"/>
      <c r="C820"/>
      <c r="D820"/>
    </row>
    <row r="821" spans="1:4" x14ac:dyDescent="0.25">
      <c r="A821"/>
      <c r="B821"/>
      <c r="C821"/>
      <c r="D821"/>
    </row>
    <row r="822" spans="1:4" x14ac:dyDescent="0.25">
      <c r="A822"/>
      <c r="B822"/>
      <c r="C822"/>
      <c r="D822"/>
    </row>
    <row r="823" spans="1:4" x14ac:dyDescent="0.25">
      <c r="A823"/>
      <c r="B823"/>
      <c r="C823"/>
      <c r="D823"/>
    </row>
    <row r="824" spans="1:4" x14ac:dyDescent="0.25">
      <c r="A824"/>
      <c r="B824"/>
      <c r="C824"/>
      <c r="D824"/>
    </row>
    <row r="825" spans="1:4" x14ac:dyDescent="0.25">
      <c r="A825"/>
      <c r="B825"/>
      <c r="C825"/>
      <c r="D825"/>
    </row>
    <row r="826" spans="1:4" x14ac:dyDescent="0.25">
      <c r="A826"/>
      <c r="B826"/>
      <c r="C826"/>
      <c r="D826"/>
    </row>
    <row r="827" spans="1:4" x14ac:dyDescent="0.25">
      <c r="A827"/>
      <c r="B827"/>
      <c r="C827"/>
      <c r="D827"/>
    </row>
    <row r="828" spans="1:4" x14ac:dyDescent="0.25">
      <c r="A828"/>
      <c r="B828"/>
      <c r="C828"/>
      <c r="D828"/>
    </row>
    <row r="829" spans="1:4" x14ac:dyDescent="0.25">
      <c r="A829"/>
      <c r="B829"/>
      <c r="C829"/>
      <c r="D829"/>
    </row>
    <row r="830" spans="1:4" x14ac:dyDescent="0.25">
      <c r="A830"/>
      <c r="B830"/>
      <c r="C830"/>
      <c r="D830"/>
    </row>
    <row r="831" spans="1:4" x14ac:dyDescent="0.25">
      <c r="A831"/>
      <c r="B831"/>
      <c r="C831"/>
      <c r="D831"/>
    </row>
    <row r="832" spans="1:4" x14ac:dyDescent="0.25">
      <c r="A832"/>
      <c r="B832"/>
      <c r="C832"/>
      <c r="D832"/>
    </row>
    <row r="833" spans="1:4" x14ac:dyDescent="0.25">
      <c r="A833"/>
      <c r="B833"/>
      <c r="C833"/>
      <c r="D833"/>
    </row>
    <row r="834" spans="1:4" x14ac:dyDescent="0.25">
      <c r="A834"/>
      <c r="B834"/>
      <c r="C834"/>
      <c r="D834"/>
    </row>
    <row r="835" spans="1:4" x14ac:dyDescent="0.25">
      <c r="A835"/>
      <c r="B835"/>
      <c r="C835"/>
      <c r="D835"/>
    </row>
    <row r="836" spans="1:4" x14ac:dyDescent="0.25">
      <c r="A836"/>
      <c r="B836"/>
      <c r="C836"/>
      <c r="D836"/>
    </row>
    <row r="837" spans="1:4" x14ac:dyDescent="0.25">
      <c r="A837"/>
      <c r="B837"/>
      <c r="C837"/>
      <c r="D837"/>
    </row>
    <row r="838" spans="1:4" x14ac:dyDescent="0.25">
      <c r="A838"/>
      <c r="B838"/>
      <c r="C838"/>
      <c r="D838"/>
    </row>
    <row r="839" spans="1:4" x14ac:dyDescent="0.25">
      <c r="A839"/>
      <c r="B839"/>
      <c r="C839"/>
      <c r="D839"/>
    </row>
    <row r="840" spans="1:4" x14ac:dyDescent="0.25">
      <c r="A840"/>
      <c r="B840"/>
      <c r="C840"/>
      <c r="D840"/>
    </row>
    <row r="841" spans="1:4" x14ac:dyDescent="0.25">
      <c r="A841"/>
      <c r="B841"/>
      <c r="C841"/>
      <c r="D841"/>
    </row>
    <row r="842" spans="1:4" x14ac:dyDescent="0.25">
      <c r="A842"/>
      <c r="B842"/>
      <c r="C842"/>
      <c r="D842"/>
    </row>
    <row r="843" spans="1:4" x14ac:dyDescent="0.25">
      <c r="A843"/>
      <c r="B843"/>
      <c r="C843"/>
      <c r="D843"/>
    </row>
    <row r="844" spans="1:4" x14ac:dyDescent="0.25">
      <c r="A844"/>
      <c r="B844"/>
      <c r="C844"/>
      <c r="D844"/>
    </row>
    <row r="845" spans="1:4" x14ac:dyDescent="0.25">
      <c r="A845"/>
      <c r="B845"/>
      <c r="C845"/>
      <c r="D845"/>
    </row>
    <row r="846" spans="1:4" x14ac:dyDescent="0.25">
      <c r="A846"/>
      <c r="B846"/>
      <c r="C846"/>
      <c r="D846"/>
    </row>
    <row r="847" spans="1:4" x14ac:dyDescent="0.25">
      <c r="A847"/>
      <c r="B847"/>
      <c r="C847"/>
      <c r="D847"/>
    </row>
    <row r="848" spans="1:4" x14ac:dyDescent="0.25">
      <c r="A848"/>
      <c r="B848"/>
      <c r="C848"/>
      <c r="D848"/>
    </row>
    <row r="849" spans="1:4" x14ac:dyDescent="0.25">
      <c r="A849"/>
      <c r="B849"/>
      <c r="C849"/>
      <c r="D849"/>
    </row>
    <row r="850" spans="1:4" x14ac:dyDescent="0.25">
      <c r="A850"/>
      <c r="B850"/>
      <c r="C850"/>
      <c r="D850"/>
    </row>
    <row r="851" spans="1:4" x14ac:dyDescent="0.25">
      <c r="A851"/>
      <c r="B851"/>
      <c r="C851"/>
      <c r="D851"/>
    </row>
    <row r="852" spans="1:4" x14ac:dyDescent="0.25">
      <c r="A852"/>
      <c r="B852"/>
      <c r="C852"/>
      <c r="D852"/>
    </row>
    <row r="853" spans="1:4" x14ac:dyDescent="0.25">
      <c r="A853"/>
      <c r="B853"/>
      <c r="C853"/>
      <c r="D853"/>
    </row>
    <row r="854" spans="1:4" x14ac:dyDescent="0.25">
      <c r="A854"/>
      <c r="B854"/>
      <c r="C854"/>
      <c r="D854"/>
    </row>
    <row r="855" spans="1:4" x14ac:dyDescent="0.25">
      <c r="A855"/>
      <c r="B855"/>
      <c r="C855"/>
      <c r="D855"/>
    </row>
    <row r="856" spans="1:4" x14ac:dyDescent="0.25">
      <c r="A856"/>
      <c r="B856"/>
      <c r="C856"/>
      <c r="D856"/>
    </row>
    <row r="857" spans="1:4" x14ac:dyDescent="0.25">
      <c r="A857"/>
      <c r="B857"/>
      <c r="C857"/>
      <c r="D857"/>
    </row>
    <row r="858" spans="1:4" x14ac:dyDescent="0.25">
      <c r="A858"/>
      <c r="B858"/>
      <c r="C858"/>
      <c r="D858"/>
    </row>
    <row r="859" spans="1:4" x14ac:dyDescent="0.25">
      <c r="A859"/>
      <c r="B859"/>
      <c r="C859"/>
      <c r="D859"/>
    </row>
    <row r="860" spans="1:4" x14ac:dyDescent="0.25">
      <c r="A860"/>
      <c r="B860"/>
      <c r="C860"/>
      <c r="D860"/>
    </row>
    <row r="861" spans="1:4" x14ac:dyDescent="0.25">
      <c r="A861"/>
      <c r="B861"/>
      <c r="C861"/>
      <c r="D861"/>
    </row>
    <row r="862" spans="1:4" x14ac:dyDescent="0.25">
      <c r="A862"/>
      <c r="B862"/>
      <c r="C862"/>
      <c r="D862"/>
    </row>
    <row r="863" spans="1:4" x14ac:dyDescent="0.25">
      <c r="A863"/>
      <c r="B863"/>
      <c r="C863"/>
      <c r="D863"/>
    </row>
    <row r="864" spans="1:4" x14ac:dyDescent="0.25">
      <c r="A864"/>
      <c r="B864"/>
      <c r="C864"/>
      <c r="D864"/>
    </row>
    <row r="865" spans="1:4" x14ac:dyDescent="0.25">
      <c r="A865"/>
      <c r="B865"/>
      <c r="C865"/>
      <c r="D865"/>
    </row>
    <row r="866" spans="1:4" x14ac:dyDescent="0.25">
      <c r="A866"/>
      <c r="B866"/>
      <c r="C866"/>
      <c r="D866"/>
    </row>
    <row r="867" spans="1:4" x14ac:dyDescent="0.25">
      <c r="A867"/>
      <c r="B867"/>
      <c r="C867"/>
      <c r="D867"/>
    </row>
    <row r="868" spans="1:4" x14ac:dyDescent="0.25">
      <c r="A868"/>
      <c r="B868"/>
      <c r="C868"/>
      <c r="D868"/>
    </row>
    <row r="869" spans="1:4" x14ac:dyDescent="0.25">
      <c r="A869"/>
      <c r="B869"/>
      <c r="C869"/>
      <c r="D869"/>
    </row>
    <row r="870" spans="1:4" x14ac:dyDescent="0.25">
      <c r="A870"/>
      <c r="B870"/>
      <c r="C870"/>
      <c r="D870"/>
    </row>
    <row r="871" spans="1:4" x14ac:dyDescent="0.25">
      <c r="A871"/>
      <c r="B871"/>
      <c r="C871"/>
      <c r="D871"/>
    </row>
    <row r="872" spans="1:4" x14ac:dyDescent="0.25">
      <c r="A872"/>
      <c r="B872"/>
      <c r="C872"/>
      <c r="D872"/>
    </row>
    <row r="873" spans="1:4" x14ac:dyDescent="0.25">
      <c r="A873"/>
      <c r="B873"/>
      <c r="C873"/>
      <c r="D873"/>
    </row>
    <row r="874" spans="1:4" x14ac:dyDescent="0.25">
      <c r="A874"/>
      <c r="B874"/>
      <c r="C874"/>
      <c r="D874"/>
    </row>
    <row r="875" spans="1:4" x14ac:dyDescent="0.25">
      <c r="A875"/>
      <c r="B875"/>
      <c r="C875"/>
      <c r="D875"/>
    </row>
    <row r="876" spans="1:4" x14ac:dyDescent="0.25">
      <c r="A876"/>
      <c r="B876"/>
      <c r="C876"/>
      <c r="D876"/>
    </row>
    <row r="877" spans="1:4" x14ac:dyDescent="0.25">
      <c r="A877"/>
      <c r="B877"/>
      <c r="C877"/>
      <c r="D877"/>
    </row>
    <row r="878" spans="1:4" x14ac:dyDescent="0.25">
      <c r="A878"/>
      <c r="B878"/>
      <c r="C878"/>
      <c r="D878"/>
    </row>
    <row r="879" spans="1:4" x14ac:dyDescent="0.25">
      <c r="A879"/>
      <c r="B879"/>
      <c r="C879"/>
      <c r="D879"/>
    </row>
    <row r="880" spans="1:4" x14ac:dyDescent="0.25">
      <c r="A880"/>
      <c r="B880"/>
      <c r="C880"/>
      <c r="D880"/>
    </row>
    <row r="881" spans="1:4" x14ac:dyDescent="0.25">
      <c r="A881"/>
      <c r="B881"/>
      <c r="C881"/>
      <c r="D881"/>
    </row>
    <row r="882" spans="1:4" x14ac:dyDescent="0.25">
      <c r="A882"/>
      <c r="B882"/>
      <c r="C882"/>
      <c r="D882"/>
    </row>
    <row r="883" spans="1:4" x14ac:dyDescent="0.25">
      <c r="A883"/>
      <c r="B883"/>
      <c r="C883"/>
      <c r="D883"/>
    </row>
    <row r="884" spans="1:4" x14ac:dyDescent="0.25">
      <c r="A884"/>
      <c r="B884"/>
      <c r="C884"/>
      <c r="D884"/>
    </row>
    <row r="885" spans="1:4" x14ac:dyDescent="0.25">
      <c r="A885"/>
      <c r="B885"/>
      <c r="C885"/>
      <c r="D885"/>
    </row>
    <row r="886" spans="1:4" x14ac:dyDescent="0.25">
      <c r="A886"/>
      <c r="B886"/>
      <c r="C886"/>
      <c r="D886"/>
    </row>
    <row r="887" spans="1:4" x14ac:dyDescent="0.25">
      <c r="A887"/>
      <c r="B887"/>
      <c r="C887"/>
      <c r="D887"/>
    </row>
    <row r="888" spans="1:4" x14ac:dyDescent="0.25">
      <c r="A888"/>
      <c r="B888"/>
      <c r="C888"/>
      <c r="D888"/>
    </row>
    <row r="889" spans="1:4" x14ac:dyDescent="0.25">
      <c r="A889"/>
      <c r="B889"/>
      <c r="C889"/>
      <c r="D889"/>
    </row>
    <row r="890" spans="1:4" x14ac:dyDescent="0.25">
      <c r="A890"/>
      <c r="B890"/>
      <c r="C890"/>
      <c r="D890"/>
    </row>
    <row r="891" spans="1:4" x14ac:dyDescent="0.25">
      <c r="A891"/>
      <c r="B891"/>
      <c r="C891"/>
      <c r="D891"/>
    </row>
    <row r="892" spans="1:4" x14ac:dyDescent="0.25">
      <c r="A892"/>
      <c r="B892"/>
      <c r="C892"/>
      <c r="D892"/>
    </row>
    <row r="893" spans="1:4" x14ac:dyDescent="0.25">
      <c r="A893"/>
      <c r="B893"/>
      <c r="C893"/>
      <c r="D893"/>
    </row>
    <row r="894" spans="1:4" x14ac:dyDescent="0.25">
      <c r="A894"/>
      <c r="B894"/>
      <c r="C894"/>
      <c r="D894"/>
    </row>
    <row r="895" spans="1:4" x14ac:dyDescent="0.25">
      <c r="A895"/>
      <c r="B895"/>
      <c r="C895"/>
      <c r="D895"/>
    </row>
    <row r="896" spans="1:4" x14ac:dyDescent="0.25">
      <c r="A896"/>
      <c r="B896"/>
      <c r="C896"/>
      <c r="D896"/>
    </row>
    <row r="897" spans="1:4" x14ac:dyDescent="0.25">
      <c r="A897"/>
      <c r="B897"/>
      <c r="C897"/>
      <c r="D897"/>
    </row>
    <row r="898" spans="1:4" x14ac:dyDescent="0.25">
      <c r="A898"/>
      <c r="B898"/>
      <c r="C898"/>
      <c r="D898"/>
    </row>
    <row r="899" spans="1:4" x14ac:dyDescent="0.25">
      <c r="A899"/>
      <c r="B899"/>
      <c r="C899"/>
      <c r="D899"/>
    </row>
    <row r="900" spans="1:4" x14ac:dyDescent="0.25">
      <c r="A900"/>
      <c r="B900"/>
      <c r="C900"/>
      <c r="D900"/>
    </row>
    <row r="901" spans="1:4" x14ac:dyDescent="0.25">
      <c r="A901"/>
      <c r="B901"/>
      <c r="C901"/>
      <c r="D901"/>
    </row>
    <row r="902" spans="1:4" x14ac:dyDescent="0.25">
      <c r="A902"/>
      <c r="B902"/>
      <c r="C902"/>
      <c r="D902"/>
    </row>
    <row r="903" spans="1:4" x14ac:dyDescent="0.25">
      <c r="A903"/>
      <c r="B903"/>
      <c r="C903"/>
      <c r="D903"/>
    </row>
    <row r="904" spans="1:4" x14ac:dyDescent="0.25">
      <c r="A904"/>
      <c r="B904"/>
      <c r="C904"/>
      <c r="D904"/>
    </row>
    <row r="905" spans="1:4" x14ac:dyDescent="0.25">
      <c r="A905"/>
      <c r="B905"/>
      <c r="C905"/>
      <c r="D905"/>
    </row>
    <row r="906" spans="1:4" x14ac:dyDescent="0.25">
      <c r="A906"/>
      <c r="B906"/>
      <c r="C906"/>
      <c r="D906"/>
    </row>
    <row r="907" spans="1:4" x14ac:dyDescent="0.25">
      <c r="A907"/>
      <c r="B907"/>
      <c r="C907"/>
      <c r="D907"/>
    </row>
    <row r="908" spans="1:4" x14ac:dyDescent="0.25">
      <c r="A908"/>
      <c r="B908"/>
      <c r="C908"/>
      <c r="D908"/>
    </row>
    <row r="909" spans="1:4" x14ac:dyDescent="0.25">
      <c r="A909"/>
      <c r="B909"/>
      <c r="C909"/>
      <c r="D909"/>
    </row>
    <row r="910" spans="1:4" x14ac:dyDescent="0.25">
      <c r="A910"/>
      <c r="B910"/>
      <c r="C910"/>
      <c r="D910"/>
    </row>
    <row r="911" spans="1:4" x14ac:dyDescent="0.25">
      <c r="A911"/>
      <c r="B911"/>
      <c r="C911"/>
      <c r="D911"/>
    </row>
    <row r="912" spans="1:4" x14ac:dyDescent="0.25">
      <c r="A912"/>
      <c r="B912"/>
      <c r="C912"/>
      <c r="D912"/>
    </row>
    <row r="913" spans="1:4" x14ac:dyDescent="0.25">
      <c r="A913"/>
      <c r="B913"/>
      <c r="C913"/>
      <c r="D913"/>
    </row>
    <row r="914" spans="1:4" x14ac:dyDescent="0.25">
      <c r="A914"/>
      <c r="B914"/>
      <c r="C914"/>
      <c r="D914"/>
    </row>
    <row r="915" spans="1:4" x14ac:dyDescent="0.25">
      <c r="A915"/>
      <c r="B915"/>
      <c r="C915"/>
      <c r="D915"/>
    </row>
    <row r="916" spans="1:4" x14ac:dyDescent="0.25">
      <c r="A916"/>
      <c r="B916"/>
      <c r="C916"/>
      <c r="D916"/>
    </row>
    <row r="917" spans="1:4" x14ac:dyDescent="0.25">
      <c r="A917"/>
      <c r="B917"/>
      <c r="C917"/>
      <c r="D917"/>
    </row>
    <row r="918" spans="1:4" x14ac:dyDescent="0.25">
      <c r="A918"/>
      <c r="B918"/>
      <c r="C918"/>
      <c r="D918"/>
    </row>
    <row r="919" spans="1:4" x14ac:dyDescent="0.25">
      <c r="A919"/>
      <c r="B919"/>
      <c r="C919"/>
      <c r="D919"/>
    </row>
    <row r="920" spans="1:4" x14ac:dyDescent="0.25">
      <c r="A920"/>
      <c r="B920"/>
      <c r="C920"/>
      <c r="D920"/>
    </row>
    <row r="921" spans="1:4" x14ac:dyDescent="0.25">
      <c r="A921"/>
      <c r="B921"/>
      <c r="C921"/>
      <c r="D921"/>
    </row>
    <row r="922" spans="1:4" x14ac:dyDescent="0.25">
      <c r="A922"/>
      <c r="B922"/>
      <c r="C922"/>
      <c r="D922"/>
    </row>
    <row r="923" spans="1:4" x14ac:dyDescent="0.25">
      <c r="A923"/>
      <c r="B923"/>
      <c r="C923"/>
      <c r="D923"/>
    </row>
    <row r="924" spans="1:4" x14ac:dyDescent="0.25">
      <c r="A924"/>
      <c r="B924"/>
      <c r="C924"/>
      <c r="D924"/>
    </row>
    <row r="925" spans="1:4" x14ac:dyDescent="0.25">
      <c r="A925"/>
      <c r="B925"/>
      <c r="C925"/>
      <c r="D925"/>
    </row>
    <row r="926" spans="1:4" x14ac:dyDescent="0.25">
      <c r="A926"/>
      <c r="B926"/>
      <c r="C926"/>
      <c r="D926"/>
    </row>
    <row r="927" spans="1:4" x14ac:dyDescent="0.25">
      <c r="A927"/>
      <c r="B927"/>
      <c r="C927"/>
      <c r="D927"/>
    </row>
    <row r="928" spans="1:4" x14ac:dyDescent="0.25">
      <c r="A928"/>
      <c r="B928"/>
      <c r="C928"/>
      <c r="D928"/>
    </row>
    <row r="929" spans="1:4" x14ac:dyDescent="0.25">
      <c r="A929"/>
      <c r="B929"/>
      <c r="C929"/>
      <c r="D929"/>
    </row>
    <row r="930" spans="1:4" x14ac:dyDescent="0.25">
      <c r="A930"/>
      <c r="B930"/>
      <c r="C930"/>
      <c r="D930"/>
    </row>
    <row r="931" spans="1:4" x14ac:dyDescent="0.25">
      <c r="A931"/>
      <c r="B931"/>
      <c r="C931"/>
      <c r="D931"/>
    </row>
    <row r="932" spans="1:4" x14ac:dyDescent="0.25">
      <c r="A932"/>
      <c r="B932"/>
      <c r="C932"/>
      <c r="D932"/>
    </row>
    <row r="933" spans="1:4" x14ac:dyDescent="0.25">
      <c r="A933"/>
      <c r="B933"/>
      <c r="C933"/>
      <c r="D933"/>
    </row>
    <row r="934" spans="1:4" x14ac:dyDescent="0.25">
      <c r="A934"/>
      <c r="B934"/>
      <c r="C934"/>
      <c r="D934"/>
    </row>
    <row r="935" spans="1:4" x14ac:dyDescent="0.25">
      <c r="A935"/>
      <c r="B935"/>
      <c r="C935"/>
      <c r="D935"/>
    </row>
    <row r="936" spans="1:4" x14ac:dyDescent="0.25">
      <c r="A936"/>
      <c r="B936"/>
      <c r="C936"/>
      <c r="D936"/>
    </row>
    <row r="937" spans="1:4" x14ac:dyDescent="0.25">
      <c r="A937"/>
      <c r="B937"/>
      <c r="C937"/>
      <c r="D937"/>
    </row>
    <row r="938" spans="1:4" x14ac:dyDescent="0.25">
      <c r="A938"/>
      <c r="B938"/>
      <c r="C938"/>
      <c r="D938"/>
    </row>
    <row r="939" spans="1:4" x14ac:dyDescent="0.25">
      <c r="A939"/>
      <c r="B939"/>
      <c r="C939"/>
      <c r="D939"/>
    </row>
    <row r="940" spans="1:4" x14ac:dyDescent="0.25">
      <c r="A940"/>
      <c r="B940"/>
      <c r="C940"/>
      <c r="D940"/>
    </row>
    <row r="941" spans="1:4" x14ac:dyDescent="0.25">
      <c r="A941"/>
      <c r="B941"/>
      <c r="C941"/>
      <c r="D941"/>
    </row>
    <row r="942" spans="1:4" x14ac:dyDescent="0.25">
      <c r="A942"/>
      <c r="B942"/>
      <c r="C942"/>
      <c r="D942"/>
    </row>
    <row r="943" spans="1:4" x14ac:dyDescent="0.25">
      <c r="A943"/>
      <c r="B943"/>
      <c r="C943"/>
      <c r="D943"/>
    </row>
    <row r="944" spans="1:4" x14ac:dyDescent="0.25">
      <c r="A944"/>
      <c r="B944"/>
      <c r="C944"/>
      <c r="D944"/>
    </row>
    <row r="945" spans="1:4" x14ac:dyDescent="0.25">
      <c r="A945"/>
      <c r="B945"/>
      <c r="C945"/>
      <c r="D945"/>
    </row>
    <row r="946" spans="1:4" x14ac:dyDescent="0.25">
      <c r="A946"/>
      <c r="B946"/>
      <c r="C946"/>
      <c r="D946"/>
    </row>
    <row r="947" spans="1:4" x14ac:dyDescent="0.25">
      <c r="A947"/>
      <c r="B947"/>
      <c r="C947"/>
      <c r="D947"/>
    </row>
    <row r="948" spans="1:4" x14ac:dyDescent="0.25">
      <c r="A948"/>
      <c r="B948"/>
      <c r="C948"/>
      <c r="D948"/>
    </row>
    <row r="949" spans="1:4" x14ac:dyDescent="0.25">
      <c r="A949"/>
      <c r="B949"/>
      <c r="C949"/>
      <c r="D949"/>
    </row>
    <row r="950" spans="1:4" x14ac:dyDescent="0.25">
      <c r="A950"/>
      <c r="B950"/>
      <c r="C950"/>
      <c r="D950"/>
    </row>
    <row r="951" spans="1:4" x14ac:dyDescent="0.25">
      <c r="A951"/>
      <c r="B951"/>
      <c r="C951"/>
      <c r="D951"/>
    </row>
    <row r="952" spans="1:4" x14ac:dyDescent="0.25">
      <c r="A952"/>
      <c r="B952"/>
      <c r="C952"/>
      <c r="D952"/>
    </row>
    <row r="953" spans="1:4" x14ac:dyDescent="0.25">
      <c r="A953"/>
      <c r="B953"/>
      <c r="C953"/>
      <c r="D953"/>
    </row>
    <row r="954" spans="1:4" x14ac:dyDescent="0.25">
      <c r="A954"/>
      <c r="B954"/>
      <c r="C954"/>
      <c r="D954"/>
    </row>
    <row r="955" spans="1:4" x14ac:dyDescent="0.25">
      <c r="A955"/>
      <c r="B955"/>
      <c r="C955"/>
      <c r="D955"/>
    </row>
    <row r="956" spans="1:4" x14ac:dyDescent="0.25">
      <c r="A956"/>
      <c r="B956"/>
      <c r="C956"/>
      <c r="D956"/>
    </row>
    <row r="957" spans="1:4" x14ac:dyDescent="0.25">
      <c r="A957"/>
      <c r="B957"/>
      <c r="C957"/>
      <c r="D957"/>
    </row>
    <row r="958" spans="1:4" x14ac:dyDescent="0.25">
      <c r="A958"/>
      <c r="B958"/>
      <c r="C958"/>
      <c r="D958"/>
    </row>
    <row r="959" spans="1:4" x14ac:dyDescent="0.25">
      <c r="A959"/>
      <c r="B959"/>
      <c r="C959"/>
      <c r="D959"/>
    </row>
    <row r="960" spans="1:4" x14ac:dyDescent="0.25">
      <c r="A960"/>
      <c r="B960"/>
      <c r="C960"/>
      <c r="D960"/>
    </row>
    <row r="961" spans="1:4" x14ac:dyDescent="0.25">
      <c r="A961"/>
      <c r="B961"/>
      <c r="C961"/>
      <c r="D961"/>
    </row>
    <row r="962" spans="1:4" x14ac:dyDescent="0.25">
      <c r="A962"/>
      <c r="B962"/>
      <c r="C962"/>
      <c r="D962"/>
    </row>
    <row r="963" spans="1:4" x14ac:dyDescent="0.25">
      <c r="A963"/>
      <c r="B963"/>
      <c r="C963"/>
      <c r="D963"/>
    </row>
    <row r="964" spans="1:4" x14ac:dyDescent="0.25">
      <c r="A964"/>
      <c r="B964"/>
      <c r="C964"/>
      <c r="D964"/>
    </row>
    <row r="965" spans="1:4" x14ac:dyDescent="0.25">
      <c r="A965"/>
      <c r="B965"/>
      <c r="C965"/>
      <c r="D965"/>
    </row>
    <row r="966" spans="1:4" x14ac:dyDescent="0.25">
      <c r="A966"/>
      <c r="B966"/>
      <c r="C966"/>
      <c r="D966"/>
    </row>
    <row r="967" spans="1:4" x14ac:dyDescent="0.25">
      <c r="A967"/>
      <c r="B967"/>
      <c r="C967"/>
      <c r="D967"/>
    </row>
    <row r="968" spans="1:4" x14ac:dyDescent="0.25">
      <c r="A968"/>
      <c r="B968"/>
      <c r="C968"/>
      <c r="D968"/>
    </row>
    <row r="969" spans="1:4" x14ac:dyDescent="0.25">
      <c r="A969"/>
      <c r="B969"/>
      <c r="C969"/>
      <c r="D969"/>
    </row>
    <row r="970" spans="1:4" x14ac:dyDescent="0.25">
      <c r="A970"/>
      <c r="B970"/>
      <c r="C970"/>
      <c r="D970"/>
    </row>
    <row r="971" spans="1:4" x14ac:dyDescent="0.25">
      <c r="A971"/>
      <c r="B971"/>
      <c r="C971"/>
      <c r="D971"/>
    </row>
    <row r="972" spans="1:4" x14ac:dyDescent="0.25">
      <c r="A972"/>
      <c r="B972"/>
      <c r="C972"/>
      <c r="D972"/>
    </row>
    <row r="973" spans="1:4" x14ac:dyDescent="0.25">
      <c r="A973"/>
      <c r="B973"/>
      <c r="C973"/>
      <c r="D973"/>
    </row>
    <row r="974" spans="1:4" x14ac:dyDescent="0.25">
      <c r="A974"/>
      <c r="B974"/>
      <c r="C974"/>
      <c r="D974"/>
    </row>
    <row r="975" spans="1:4" x14ac:dyDescent="0.25">
      <c r="A975"/>
      <c r="B975"/>
      <c r="C975"/>
      <c r="D975"/>
    </row>
    <row r="976" spans="1:4" x14ac:dyDescent="0.25">
      <c r="A976"/>
      <c r="B976"/>
      <c r="C976"/>
      <c r="D976"/>
    </row>
    <row r="977" spans="1:4" x14ac:dyDescent="0.25">
      <c r="A977"/>
      <c r="B977"/>
      <c r="C977"/>
      <c r="D977"/>
    </row>
    <row r="978" spans="1:4" x14ac:dyDescent="0.25">
      <c r="A978"/>
      <c r="B978"/>
      <c r="C978"/>
      <c r="D978"/>
    </row>
    <row r="979" spans="1:4" x14ac:dyDescent="0.25">
      <c r="A979"/>
      <c r="B979"/>
      <c r="C979"/>
      <c r="D979"/>
    </row>
    <row r="980" spans="1:4" x14ac:dyDescent="0.25">
      <c r="A980"/>
      <c r="B980"/>
      <c r="C980"/>
      <c r="D980"/>
    </row>
    <row r="981" spans="1:4" x14ac:dyDescent="0.25">
      <c r="A981"/>
      <c r="B981"/>
      <c r="C981"/>
      <c r="D981"/>
    </row>
    <row r="982" spans="1:4" x14ac:dyDescent="0.25">
      <c r="A982"/>
      <c r="B982"/>
      <c r="C982"/>
      <c r="D982"/>
    </row>
    <row r="983" spans="1:4" x14ac:dyDescent="0.25">
      <c r="A983"/>
      <c r="B983"/>
      <c r="C983"/>
      <c r="D983"/>
    </row>
    <row r="984" spans="1:4" x14ac:dyDescent="0.25">
      <c r="A984"/>
      <c r="B984"/>
      <c r="C984"/>
      <c r="D984"/>
    </row>
    <row r="985" spans="1:4" x14ac:dyDescent="0.25">
      <c r="A985"/>
      <c r="B985"/>
      <c r="C985"/>
      <c r="D985"/>
    </row>
    <row r="986" spans="1:4" x14ac:dyDescent="0.25">
      <c r="A986"/>
      <c r="B986"/>
      <c r="C986"/>
      <c r="D986"/>
    </row>
    <row r="987" spans="1:4" x14ac:dyDescent="0.25">
      <c r="A987"/>
      <c r="B987"/>
      <c r="C987"/>
      <c r="D987"/>
    </row>
    <row r="988" spans="1:4" x14ac:dyDescent="0.25">
      <c r="A988"/>
      <c r="B988"/>
      <c r="C988"/>
      <c r="D988"/>
    </row>
    <row r="989" spans="1:4" x14ac:dyDescent="0.25">
      <c r="A989"/>
      <c r="B989"/>
      <c r="C989"/>
      <c r="D989"/>
    </row>
    <row r="990" spans="1:4" x14ac:dyDescent="0.25">
      <c r="A990"/>
      <c r="B990"/>
      <c r="C990"/>
      <c r="D990"/>
    </row>
    <row r="991" spans="1:4" x14ac:dyDescent="0.25">
      <c r="A991"/>
      <c r="B991"/>
      <c r="C991"/>
      <c r="D991"/>
    </row>
    <row r="992" spans="1:4" x14ac:dyDescent="0.25">
      <c r="A992"/>
      <c r="B992"/>
      <c r="C992"/>
      <c r="D992"/>
    </row>
    <row r="993" spans="1:4" x14ac:dyDescent="0.25">
      <c r="A993"/>
      <c r="B993"/>
      <c r="C993"/>
      <c r="D993"/>
    </row>
    <row r="994" spans="1:4" x14ac:dyDescent="0.25">
      <c r="A994"/>
      <c r="B994"/>
      <c r="C994"/>
      <c r="D994"/>
    </row>
    <row r="995" spans="1:4" x14ac:dyDescent="0.25">
      <c r="A995"/>
      <c r="B995"/>
      <c r="C995"/>
      <c r="D995"/>
    </row>
    <row r="996" spans="1:4" x14ac:dyDescent="0.25">
      <c r="A996"/>
      <c r="B996"/>
      <c r="C996"/>
      <c r="D996"/>
    </row>
    <row r="997" spans="1:4" x14ac:dyDescent="0.25">
      <c r="A997"/>
      <c r="B997"/>
      <c r="C997"/>
      <c r="D997"/>
    </row>
    <row r="998" spans="1:4" x14ac:dyDescent="0.25">
      <c r="A998"/>
      <c r="B998"/>
      <c r="C998"/>
      <c r="D998"/>
    </row>
    <row r="999" spans="1:4" x14ac:dyDescent="0.25">
      <c r="A999"/>
      <c r="B999"/>
      <c r="C999"/>
      <c r="D999"/>
    </row>
    <row r="1000" spans="1:4" x14ac:dyDescent="0.25">
      <c r="A1000"/>
      <c r="B1000"/>
      <c r="C1000"/>
      <c r="D1000"/>
    </row>
    <row r="1001" spans="1:4" x14ac:dyDescent="0.25">
      <c r="A1001"/>
      <c r="B1001"/>
      <c r="C1001"/>
      <c r="D1001"/>
    </row>
    <row r="1002" spans="1:4" x14ac:dyDescent="0.25">
      <c r="A1002"/>
      <c r="B1002"/>
      <c r="C1002"/>
      <c r="D1002"/>
    </row>
    <row r="1003" spans="1:4" x14ac:dyDescent="0.25">
      <c r="A1003"/>
      <c r="B1003"/>
      <c r="C1003"/>
      <c r="D1003"/>
    </row>
    <row r="1004" spans="1:4" x14ac:dyDescent="0.25">
      <c r="A1004"/>
      <c r="B1004"/>
      <c r="C1004"/>
      <c r="D1004"/>
    </row>
    <row r="1005" spans="1:4" x14ac:dyDescent="0.25">
      <c r="A1005"/>
      <c r="B1005"/>
      <c r="C1005"/>
      <c r="D1005"/>
    </row>
    <row r="1006" spans="1:4" x14ac:dyDescent="0.25">
      <c r="A1006"/>
      <c r="B1006"/>
      <c r="C1006"/>
      <c r="D1006"/>
    </row>
    <row r="1007" spans="1:4" x14ac:dyDescent="0.25">
      <c r="A1007"/>
      <c r="B1007"/>
      <c r="C1007"/>
      <c r="D1007"/>
    </row>
    <row r="1008" spans="1:4" x14ac:dyDescent="0.25">
      <c r="A1008"/>
      <c r="B1008"/>
      <c r="C1008"/>
      <c r="D1008"/>
    </row>
    <row r="1009" spans="1:4" x14ac:dyDescent="0.25">
      <c r="A1009"/>
      <c r="B1009"/>
      <c r="C1009"/>
      <c r="D1009"/>
    </row>
    <row r="1010" spans="1:4" x14ac:dyDescent="0.25">
      <c r="A1010"/>
      <c r="B1010"/>
      <c r="C1010"/>
      <c r="D1010"/>
    </row>
    <row r="1011" spans="1:4" x14ac:dyDescent="0.25">
      <c r="A1011"/>
      <c r="B1011"/>
      <c r="C1011"/>
      <c r="D1011"/>
    </row>
    <row r="1012" spans="1:4" x14ac:dyDescent="0.25">
      <c r="A1012"/>
      <c r="B1012"/>
      <c r="C1012"/>
      <c r="D1012"/>
    </row>
    <row r="1013" spans="1:4" x14ac:dyDescent="0.25">
      <c r="A1013"/>
      <c r="B1013"/>
      <c r="C1013"/>
      <c r="D1013"/>
    </row>
    <row r="1014" spans="1:4" x14ac:dyDescent="0.25">
      <c r="A1014"/>
      <c r="B1014"/>
      <c r="C1014"/>
      <c r="D1014"/>
    </row>
    <row r="1015" spans="1:4" x14ac:dyDescent="0.25">
      <c r="A1015"/>
      <c r="B1015"/>
      <c r="C1015"/>
      <c r="D1015"/>
    </row>
    <row r="1016" spans="1:4" x14ac:dyDescent="0.25">
      <c r="A1016"/>
      <c r="B1016"/>
      <c r="C1016"/>
      <c r="D1016"/>
    </row>
    <row r="1017" spans="1:4" x14ac:dyDescent="0.25">
      <c r="A1017"/>
      <c r="B1017"/>
      <c r="C1017"/>
      <c r="D1017"/>
    </row>
    <row r="1018" spans="1:4" x14ac:dyDescent="0.25">
      <c r="A1018"/>
      <c r="B1018"/>
      <c r="C1018"/>
      <c r="D1018"/>
    </row>
    <row r="1019" spans="1:4" x14ac:dyDescent="0.25">
      <c r="A1019"/>
      <c r="B1019"/>
      <c r="C1019"/>
      <c r="D1019"/>
    </row>
    <row r="1020" spans="1:4" x14ac:dyDescent="0.25">
      <c r="A1020"/>
      <c r="B1020"/>
      <c r="C1020"/>
      <c r="D1020"/>
    </row>
    <row r="1021" spans="1:4" x14ac:dyDescent="0.25">
      <c r="A1021"/>
      <c r="B1021"/>
      <c r="C1021"/>
      <c r="D1021"/>
    </row>
    <row r="1022" spans="1:4" x14ac:dyDescent="0.25">
      <c r="A1022"/>
      <c r="B1022"/>
      <c r="C1022"/>
      <c r="D1022"/>
    </row>
    <row r="1023" spans="1:4" x14ac:dyDescent="0.25">
      <c r="A1023"/>
      <c r="B1023"/>
      <c r="C1023"/>
      <c r="D1023"/>
    </row>
    <row r="1024" spans="1:4" x14ac:dyDescent="0.25">
      <c r="A1024"/>
      <c r="B1024"/>
      <c r="C1024"/>
      <c r="D1024"/>
    </row>
    <row r="1025" spans="1:4" x14ac:dyDescent="0.25">
      <c r="A1025"/>
      <c r="B1025"/>
      <c r="C1025"/>
      <c r="D1025"/>
    </row>
    <row r="1026" spans="1:4" x14ac:dyDescent="0.25">
      <c r="A1026"/>
      <c r="B1026"/>
      <c r="C1026"/>
      <c r="D1026"/>
    </row>
    <row r="1027" spans="1:4" x14ac:dyDescent="0.25">
      <c r="A1027"/>
      <c r="B1027"/>
      <c r="C1027"/>
      <c r="D1027"/>
    </row>
    <row r="1028" spans="1:4" x14ac:dyDescent="0.25">
      <c r="A1028"/>
      <c r="B1028"/>
      <c r="C1028"/>
      <c r="D1028"/>
    </row>
    <row r="1029" spans="1:4" x14ac:dyDescent="0.25">
      <c r="A1029"/>
      <c r="B1029"/>
      <c r="C1029"/>
      <c r="D1029"/>
    </row>
    <row r="1030" spans="1:4" x14ac:dyDescent="0.25">
      <c r="A1030"/>
      <c r="B1030"/>
      <c r="C1030"/>
      <c r="D1030"/>
    </row>
    <row r="1031" spans="1:4" x14ac:dyDescent="0.25">
      <c r="A1031"/>
      <c r="B1031"/>
      <c r="C1031"/>
      <c r="D1031"/>
    </row>
    <row r="1032" spans="1:4" x14ac:dyDescent="0.25">
      <c r="A1032"/>
      <c r="B1032"/>
      <c r="C1032"/>
      <c r="D1032"/>
    </row>
    <row r="1033" spans="1:4" x14ac:dyDescent="0.25">
      <c r="A1033"/>
      <c r="B1033"/>
      <c r="C1033"/>
      <c r="D1033"/>
    </row>
    <row r="1034" spans="1:4" x14ac:dyDescent="0.25">
      <c r="A1034"/>
      <c r="B1034"/>
      <c r="C1034"/>
      <c r="D1034"/>
    </row>
    <row r="1035" spans="1:4" x14ac:dyDescent="0.25">
      <c r="A1035"/>
      <c r="B1035"/>
      <c r="C1035"/>
      <c r="D1035"/>
    </row>
    <row r="1036" spans="1:4" x14ac:dyDescent="0.25">
      <c r="A1036"/>
      <c r="B1036"/>
      <c r="C1036"/>
      <c r="D1036"/>
    </row>
    <row r="1037" spans="1:4" x14ac:dyDescent="0.25">
      <c r="A1037"/>
      <c r="B1037"/>
      <c r="C1037"/>
      <c r="D1037"/>
    </row>
    <row r="1038" spans="1:4" x14ac:dyDescent="0.25">
      <c r="A1038"/>
      <c r="B1038"/>
      <c r="C1038"/>
      <c r="D1038"/>
    </row>
    <row r="1039" spans="1:4" x14ac:dyDescent="0.25">
      <c r="A1039"/>
      <c r="B1039"/>
      <c r="C1039"/>
      <c r="D1039"/>
    </row>
    <row r="1040" spans="1:4" x14ac:dyDescent="0.25">
      <c r="A1040"/>
      <c r="B1040"/>
      <c r="C1040"/>
      <c r="D1040"/>
    </row>
    <row r="1041" spans="1:4" x14ac:dyDescent="0.25">
      <c r="A1041"/>
      <c r="B1041"/>
      <c r="C1041"/>
      <c r="D1041"/>
    </row>
    <row r="1042" spans="1:4" x14ac:dyDescent="0.25">
      <c r="A1042"/>
      <c r="B1042"/>
      <c r="C1042"/>
      <c r="D1042"/>
    </row>
    <row r="1043" spans="1:4" x14ac:dyDescent="0.25">
      <c r="A1043"/>
      <c r="B1043"/>
      <c r="C1043"/>
      <c r="D1043"/>
    </row>
    <row r="1044" spans="1:4" x14ac:dyDescent="0.25">
      <c r="A1044"/>
      <c r="B1044"/>
      <c r="C1044"/>
      <c r="D1044"/>
    </row>
    <row r="1045" spans="1:4" x14ac:dyDescent="0.25">
      <c r="A1045"/>
      <c r="B1045"/>
      <c r="C1045"/>
      <c r="D1045"/>
    </row>
    <row r="1046" spans="1:4" x14ac:dyDescent="0.25">
      <c r="A1046"/>
      <c r="B1046"/>
      <c r="C1046"/>
      <c r="D1046"/>
    </row>
    <row r="1047" spans="1:4" x14ac:dyDescent="0.25">
      <c r="A1047"/>
      <c r="B1047"/>
      <c r="C1047"/>
      <c r="D1047"/>
    </row>
    <row r="1048" spans="1:4" x14ac:dyDescent="0.25">
      <c r="A1048"/>
      <c r="B1048"/>
      <c r="C1048"/>
      <c r="D1048"/>
    </row>
    <row r="1049" spans="1:4" x14ac:dyDescent="0.25">
      <c r="A1049"/>
      <c r="B1049"/>
      <c r="C1049"/>
      <c r="D1049"/>
    </row>
    <row r="1050" spans="1:4" x14ac:dyDescent="0.25">
      <c r="A1050"/>
      <c r="B1050"/>
      <c r="C1050"/>
      <c r="D1050"/>
    </row>
    <row r="1051" spans="1:4" x14ac:dyDescent="0.25">
      <c r="A1051"/>
      <c r="B1051"/>
      <c r="C1051"/>
      <c r="D1051"/>
    </row>
    <row r="1052" spans="1:4" x14ac:dyDescent="0.25">
      <c r="A1052"/>
      <c r="B1052"/>
      <c r="C1052"/>
      <c r="D1052"/>
    </row>
    <row r="1053" spans="1:4" x14ac:dyDescent="0.25">
      <c r="A1053"/>
      <c r="B1053"/>
      <c r="C1053"/>
      <c r="D1053"/>
    </row>
    <row r="1054" spans="1:4" x14ac:dyDescent="0.25">
      <c r="A1054"/>
      <c r="B1054"/>
      <c r="C1054"/>
      <c r="D1054"/>
    </row>
    <row r="1055" spans="1:4" x14ac:dyDescent="0.25">
      <c r="A1055"/>
      <c r="B1055"/>
      <c r="C1055"/>
      <c r="D1055"/>
    </row>
    <row r="1056" spans="1:4" x14ac:dyDescent="0.25">
      <c r="A1056"/>
      <c r="B1056"/>
      <c r="C1056"/>
      <c r="D1056"/>
    </row>
    <row r="1057" spans="1:4" x14ac:dyDescent="0.25">
      <c r="A1057"/>
      <c r="B1057"/>
      <c r="C1057"/>
      <c r="D1057"/>
    </row>
    <row r="1058" spans="1:4" x14ac:dyDescent="0.25">
      <c r="A1058"/>
      <c r="B1058"/>
      <c r="C1058"/>
      <c r="D1058"/>
    </row>
    <row r="1059" spans="1:4" x14ac:dyDescent="0.25">
      <c r="A1059"/>
      <c r="B1059"/>
      <c r="C1059"/>
      <c r="D1059"/>
    </row>
    <row r="1060" spans="1:4" x14ac:dyDescent="0.25">
      <c r="A1060"/>
      <c r="B1060"/>
      <c r="C1060"/>
      <c r="D1060"/>
    </row>
    <row r="1061" spans="1:4" x14ac:dyDescent="0.25">
      <c r="A1061"/>
      <c r="B1061"/>
      <c r="C1061"/>
      <c r="D1061"/>
    </row>
    <row r="1062" spans="1:4" x14ac:dyDescent="0.25">
      <c r="A1062"/>
      <c r="B1062"/>
      <c r="C1062"/>
      <c r="D1062"/>
    </row>
    <row r="1063" spans="1:4" x14ac:dyDescent="0.25">
      <c r="A1063"/>
      <c r="B1063"/>
      <c r="C1063"/>
      <c r="D1063"/>
    </row>
    <row r="1064" spans="1:4" x14ac:dyDescent="0.25">
      <c r="A1064"/>
      <c r="B1064"/>
      <c r="C1064"/>
      <c r="D1064"/>
    </row>
    <row r="1065" spans="1:4" x14ac:dyDescent="0.25">
      <c r="A1065"/>
      <c r="B1065"/>
      <c r="C1065"/>
      <c r="D1065"/>
    </row>
    <row r="1066" spans="1:4" x14ac:dyDescent="0.25">
      <c r="A1066"/>
      <c r="B1066"/>
      <c r="C1066"/>
      <c r="D1066"/>
    </row>
    <row r="1067" spans="1:4" x14ac:dyDescent="0.25">
      <c r="A1067"/>
      <c r="B1067"/>
      <c r="C1067"/>
      <c r="D1067"/>
    </row>
    <row r="1068" spans="1:4" x14ac:dyDescent="0.25">
      <c r="A1068"/>
      <c r="B1068"/>
      <c r="C1068"/>
      <c r="D1068"/>
    </row>
    <row r="1069" spans="1:4" x14ac:dyDescent="0.25">
      <c r="A1069"/>
      <c r="B1069"/>
      <c r="C1069"/>
      <c r="D1069"/>
    </row>
    <row r="1070" spans="1:4" x14ac:dyDescent="0.25">
      <c r="A1070"/>
      <c r="B1070"/>
      <c r="C1070"/>
      <c r="D1070"/>
    </row>
    <row r="1071" spans="1:4" x14ac:dyDescent="0.25">
      <c r="A1071"/>
      <c r="B1071"/>
      <c r="C1071"/>
      <c r="D1071"/>
    </row>
    <row r="1072" spans="1:4" x14ac:dyDescent="0.25">
      <c r="A1072"/>
      <c r="B1072"/>
      <c r="C1072"/>
      <c r="D1072"/>
    </row>
    <row r="1073" spans="1:4" x14ac:dyDescent="0.25">
      <c r="A1073"/>
      <c r="B1073"/>
      <c r="C1073"/>
      <c r="D1073"/>
    </row>
    <row r="1074" spans="1:4" x14ac:dyDescent="0.25">
      <c r="A1074"/>
      <c r="B1074"/>
      <c r="C1074"/>
      <c r="D1074"/>
    </row>
    <row r="1075" spans="1:4" x14ac:dyDescent="0.25">
      <c r="A1075"/>
      <c r="B1075"/>
      <c r="C1075"/>
      <c r="D1075"/>
    </row>
    <row r="1076" spans="1:4" x14ac:dyDescent="0.25">
      <c r="A1076"/>
      <c r="B1076"/>
      <c r="C1076"/>
      <c r="D1076"/>
    </row>
    <row r="1077" spans="1:4" x14ac:dyDescent="0.25">
      <c r="A1077"/>
      <c r="B1077"/>
      <c r="C1077"/>
      <c r="D1077"/>
    </row>
    <row r="1078" spans="1:4" x14ac:dyDescent="0.25">
      <c r="A1078"/>
      <c r="B1078"/>
      <c r="C1078"/>
      <c r="D1078"/>
    </row>
    <row r="1079" spans="1:4" x14ac:dyDescent="0.25">
      <c r="A1079"/>
      <c r="B1079"/>
      <c r="C1079"/>
      <c r="D1079"/>
    </row>
    <row r="1080" spans="1:4" x14ac:dyDescent="0.25">
      <c r="A1080"/>
      <c r="B1080"/>
      <c r="C1080"/>
      <c r="D1080"/>
    </row>
    <row r="1081" spans="1:4" x14ac:dyDescent="0.25">
      <c r="A1081"/>
      <c r="B1081"/>
      <c r="C1081"/>
      <c r="D1081"/>
    </row>
    <row r="1082" spans="1:4" x14ac:dyDescent="0.25">
      <c r="A1082"/>
      <c r="B1082"/>
      <c r="C1082"/>
      <c r="D1082"/>
    </row>
    <row r="1083" spans="1:4" x14ac:dyDescent="0.25">
      <c r="A1083"/>
      <c r="B1083"/>
      <c r="C1083"/>
      <c r="D1083"/>
    </row>
    <row r="1084" spans="1:4" x14ac:dyDescent="0.25">
      <c r="A1084"/>
      <c r="B1084"/>
      <c r="C1084"/>
      <c r="D1084"/>
    </row>
    <row r="1085" spans="1:4" x14ac:dyDescent="0.25">
      <c r="A1085"/>
      <c r="B1085"/>
      <c r="C1085"/>
      <c r="D1085"/>
    </row>
    <row r="1086" spans="1:4" x14ac:dyDescent="0.25">
      <c r="A1086"/>
      <c r="B1086"/>
      <c r="C1086"/>
      <c r="D1086"/>
    </row>
    <row r="1087" spans="1:4" x14ac:dyDescent="0.25">
      <c r="A1087"/>
      <c r="B1087"/>
      <c r="C1087"/>
      <c r="D1087"/>
    </row>
    <row r="1088" spans="1:4" x14ac:dyDescent="0.25">
      <c r="A1088"/>
      <c r="B1088"/>
      <c r="C1088"/>
      <c r="D1088"/>
    </row>
    <row r="1089" spans="1:4" x14ac:dyDescent="0.25">
      <c r="A1089"/>
      <c r="B1089"/>
      <c r="C1089"/>
      <c r="D1089"/>
    </row>
    <row r="1090" spans="1:4" x14ac:dyDescent="0.25">
      <c r="A1090"/>
      <c r="B1090"/>
      <c r="C1090"/>
      <c r="D1090"/>
    </row>
    <row r="1091" spans="1:4" x14ac:dyDescent="0.25">
      <c r="A1091"/>
      <c r="B1091"/>
      <c r="C1091"/>
      <c r="D1091"/>
    </row>
    <row r="1092" spans="1:4" x14ac:dyDescent="0.25">
      <c r="A1092"/>
      <c r="B1092"/>
      <c r="C1092"/>
      <c r="D1092"/>
    </row>
    <row r="1093" spans="1:4" x14ac:dyDescent="0.25">
      <c r="A1093"/>
      <c r="B1093"/>
      <c r="C1093"/>
      <c r="D1093"/>
    </row>
    <row r="1094" spans="1:4" x14ac:dyDescent="0.25">
      <c r="A1094"/>
      <c r="B1094"/>
      <c r="C1094"/>
      <c r="D1094"/>
    </row>
    <row r="1095" spans="1:4" x14ac:dyDescent="0.25">
      <c r="A1095"/>
      <c r="B1095"/>
      <c r="C1095"/>
      <c r="D1095"/>
    </row>
    <row r="1096" spans="1:4" x14ac:dyDescent="0.25">
      <c r="A1096"/>
      <c r="B1096"/>
      <c r="C1096"/>
      <c r="D1096"/>
    </row>
    <row r="1097" spans="1:4" x14ac:dyDescent="0.25">
      <c r="A1097"/>
      <c r="B1097"/>
      <c r="C1097"/>
      <c r="D1097"/>
    </row>
    <row r="1098" spans="1:4" x14ac:dyDescent="0.25">
      <c r="A1098"/>
      <c r="B1098"/>
      <c r="C1098"/>
      <c r="D1098"/>
    </row>
    <row r="1099" spans="1:4" x14ac:dyDescent="0.25">
      <c r="A1099"/>
      <c r="B1099"/>
      <c r="C1099"/>
      <c r="D1099"/>
    </row>
    <row r="1100" spans="1:4" x14ac:dyDescent="0.25">
      <c r="A1100"/>
      <c r="B1100"/>
      <c r="C1100"/>
      <c r="D1100"/>
    </row>
    <row r="1101" spans="1:4" x14ac:dyDescent="0.25">
      <c r="A1101"/>
      <c r="B1101"/>
      <c r="C1101"/>
      <c r="D1101"/>
    </row>
    <row r="1102" spans="1:4" x14ac:dyDescent="0.25">
      <c r="A1102"/>
      <c r="B1102"/>
      <c r="C1102"/>
      <c r="D1102"/>
    </row>
    <row r="1103" spans="1:4" x14ac:dyDescent="0.25">
      <c r="A1103"/>
      <c r="B1103"/>
      <c r="C1103"/>
      <c r="D1103"/>
    </row>
    <row r="1104" spans="1:4" x14ac:dyDescent="0.25">
      <c r="A1104"/>
      <c r="B1104"/>
      <c r="C1104"/>
      <c r="D1104"/>
    </row>
    <row r="1105" spans="1:4" x14ac:dyDescent="0.25">
      <c r="A1105"/>
      <c r="B1105"/>
      <c r="C1105"/>
      <c r="D1105"/>
    </row>
    <row r="1106" spans="1:4" x14ac:dyDescent="0.25">
      <c r="A1106"/>
      <c r="B1106"/>
      <c r="C1106"/>
      <c r="D1106"/>
    </row>
    <row r="1107" spans="1:4" x14ac:dyDescent="0.25">
      <c r="A1107"/>
      <c r="B1107"/>
      <c r="C1107"/>
      <c r="D1107"/>
    </row>
    <row r="1108" spans="1:4" x14ac:dyDescent="0.25">
      <c r="A1108"/>
      <c r="B1108"/>
      <c r="C1108"/>
      <c r="D1108"/>
    </row>
    <row r="1109" spans="1:4" x14ac:dyDescent="0.25">
      <c r="A1109"/>
      <c r="B1109"/>
      <c r="C1109"/>
      <c r="D1109"/>
    </row>
    <row r="1110" spans="1:4" x14ac:dyDescent="0.25">
      <c r="A1110"/>
      <c r="B1110"/>
      <c r="C1110"/>
      <c r="D1110"/>
    </row>
    <row r="1111" spans="1:4" x14ac:dyDescent="0.25">
      <c r="A1111"/>
      <c r="B1111"/>
      <c r="C1111"/>
      <c r="D1111"/>
    </row>
    <row r="1112" spans="1:4" x14ac:dyDescent="0.25">
      <c r="A1112"/>
      <c r="B1112"/>
      <c r="C1112"/>
      <c r="D1112"/>
    </row>
    <row r="1113" spans="1:4" x14ac:dyDescent="0.25">
      <c r="A1113"/>
      <c r="B1113"/>
      <c r="C1113"/>
      <c r="D1113"/>
    </row>
    <row r="1114" spans="1:4" x14ac:dyDescent="0.25">
      <c r="A1114"/>
      <c r="B1114"/>
      <c r="C1114"/>
      <c r="D1114"/>
    </row>
    <row r="1115" spans="1:4" x14ac:dyDescent="0.25">
      <c r="A1115"/>
      <c r="B1115"/>
      <c r="C1115"/>
      <c r="D1115"/>
    </row>
    <row r="1116" spans="1:4" x14ac:dyDescent="0.25">
      <c r="A1116"/>
      <c r="B1116"/>
      <c r="C1116"/>
      <c r="D1116"/>
    </row>
    <row r="1117" spans="1:4" x14ac:dyDescent="0.25">
      <c r="A1117"/>
      <c r="B1117"/>
      <c r="C1117"/>
      <c r="D1117"/>
    </row>
    <row r="1118" spans="1:4" x14ac:dyDescent="0.25">
      <c r="A1118"/>
      <c r="B1118"/>
      <c r="C1118"/>
      <c r="D1118"/>
    </row>
    <row r="1119" spans="1:4" x14ac:dyDescent="0.25">
      <c r="A1119"/>
      <c r="B1119"/>
      <c r="C1119"/>
      <c r="D1119"/>
    </row>
    <row r="1120" spans="1:4" x14ac:dyDescent="0.25">
      <c r="A1120"/>
      <c r="B1120"/>
      <c r="C1120"/>
      <c r="D1120"/>
    </row>
    <row r="1121" spans="1:4" x14ac:dyDescent="0.25">
      <c r="A1121"/>
      <c r="B1121"/>
      <c r="C1121"/>
      <c r="D1121"/>
    </row>
    <row r="1122" spans="1:4" x14ac:dyDescent="0.25">
      <c r="A1122"/>
      <c r="B1122"/>
      <c r="C1122"/>
      <c r="D1122"/>
    </row>
    <row r="1123" spans="1:4" x14ac:dyDescent="0.25">
      <c r="A1123"/>
      <c r="B1123"/>
      <c r="C1123"/>
      <c r="D1123"/>
    </row>
    <row r="1124" spans="1:4" x14ac:dyDescent="0.25">
      <c r="A1124"/>
      <c r="B1124"/>
      <c r="C1124"/>
      <c r="D1124"/>
    </row>
    <row r="1125" spans="1:4" x14ac:dyDescent="0.25">
      <c r="A1125"/>
      <c r="B1125"/>
      <c r="C1125"/>
      <c r="D1125"/>
    </row>
    <row r="1126" spans="1:4" x14ac:dyDescent="0.25">
      <c r="A1126"/>
      <c r="B1126"/>
      <c r="C1126"/>
      <c r="D1126"/>
    </row>
    <row r="1127" spans="1:4" x14ac:dyDescent="0.25">
      <c r="A1127"/>
      <c r="B1127"/>
      <c r="C1127"/>
      <c r="D1127"/>
    </row>
    <row r="1128" spans="1:4" x14ac:dyDescent="0.25">
      <c r="A1128"/>
      <c r="B1128"/>
      <c r="C1128"/>
      <c r="D1128"/>
    </row>
    <row r="1129" spans="1:4" x14ac:dyDescent="0.25">
      <c r="A1129"/>
      <c r="B1129"/>
      <c r="C1129"/>
      <c r="D1129"/>
    </row>
    <row r="1130" spans="1:4" x14ac:dyDescent="0.25">
      <c r="A1130"/>
      <c r="B1130"/>
      <c r="C1130"/>
      <c r="D1130"/>
    </row>
    <row r="1131" spans="1:4" x14ac:dyDescent="0.25">
      <c r="A1131"/>
      <c r="B1131"/>
      <c r="C1131"/>
      <c r="D1131"/>
    </row>
    <row r="1132" spans="1:4" x14ac:dyDescent="0.25">
      <c r="A1132"/>
      <c r="B1132"/>
      <c r="C1132"/>
      <c r="D1132"/>
    </row>
    <row r="1133" spans="1:4" x14ac:dyDescent="0.25">
      <c r="A1133"/>
      <c r="B1133"/>
      <c r="C1133"/>
      <c r="D1133"/>
    </row>
    <row r="1134" spans="1:4" x14ac:dyDescent="0.25">
      <c r="A1134"/>
      <c r="B1134"/>
      <c r="C1134"/>
      <c r="D1134"/>
    </row>
    <row r="1135" spans="1:4" x14ac:dyDescent="0.25">
      <c r="A1135"/>
      <c r="B1135"/>
      <c r="C1135"/>
      <c r="D1135"/>
    </row>
    <row r="1136" spans="1:4" x14ac:dyDescent="0.25">
      <c r="A1136"/>
      <c r="B1136"/>
      <c r="C1136"/>
      <c r="D1136"/>
    </row>
    <row r="1137" spans="1:4" x14ac:dyDescent="0.25">
      <c r="A1137"/>
      <c r="B1137"/>
      <c r="C1137"/>
      <c r="D1137"/>
    </row>
    <row r="1138" spans="1:4" x14ac:dyDescent="0.25">
      <c r="A1138"/>
      <c r="B1138"/>
      <c r="C1138"/>
      <c r="D1138"/>
    </row>
    <row r="1139" spans="1:4" x14ac:dyDescent="0.25">
      <c r="A1139"/>
      <c r="B1139"/>
      <c r="C1139"/>
      <c r="D1139"/>
    </row>
    <row r="1140" spans="1:4" x14ac:dyDescent="0.25">
      <c r="A1140"/>
      <c r="B1140"/>
      <c r="C1140"/>
      <c r="D1140"/>
    </row>
    <row r="1141" spans="1:4" x14ac:dyDescent="0.25">
      <c r="A1141"/>
      <c r="B1141"/>
      <c r="C1141"/>
      <c r="D1141"/>
    </row>
    <row r="1142" spans="1:4" x14ac:dyDescent="0.25">
      <c r="A1142"/>
      <c r="B1142"/>
      <c r="C1142"/>
      <c r="D1142"/>
    </row>
    <row r="1143" spans="1:4" x14ac:dyDescent="0.25">
      <c r="A1143"/>
      <c r="B1143"/>
      <c r="C1143"/>
      <c r="D1143"/>
    </row>
    <row r="1144" spans="1:4" x14ac:dyDescent="0.25">
      <c r="A1144"/>
      <c r="B1144"/>
      <c r="C1144"/>
      <c r="D1144"/>
    </row>
    <row r="1145" spans="1:4" x14ac:dyDescent="0.25">
      <c r="A1145"/>
      <c r="B1145"/>
      <c r="C1145"/>
      <c r="D1145"/>
    </row>
    <row r="1146" spans="1:4" x14ac:dyDescent="0.25">
      <c r="A1146"/>
      <c r="B1146"/>
      <c r="C1146"/>
      <c r="D1146"/>
    </row>
    <row r="1147" spans="1:4" x14ac:dyDescent="0.25">
      <c r="A1147"/>
      <c r="B1147"/>
      <c r="C1147"/>
      <c r="D1147"/>
    </row>
    <row r="1148" spans="1:4" x14ac:dyDescent="0.25">
      <c r="A1148"/>
      <c r="B1148"/>
      <c r="C1148"/>
      <c r="D1148"/>
    </row>
    <row r="1149" spans="1:4" x14ac:dyDescent="0.25">
      <c r="A1149"/>
      <c r="B1149"/>
      <c r="C1149"/>
      <c r="D1149"/>
    </row>
    <row r="1150" spans="1:4" x14ac:dyDescent="0.25">
      <c r="A1150"/>
      <c r="B1150"/>
      <c r="C1150"/>
      <c r="D1150"/>
    </row>
    <row r="1151" spans="1:4" x14ac:dyDescent="0.25">
      <c r="A1151"/>
      <c r="B1151"/>
      <c r="C1151"/>
      <c r="D1151"/>
    </row>
    <row r="1152" spans="1:4" x14ac:dyDescent="0.25">
      <c r="A1152"/>
      <c r="B1152"/>
      <c r="C1152"/>
      <c r="D1152"/>
    </row>
    <row r="1153" spans="1:4" x14ac:dyDescent="0.25">
      <c r="A1153"/>
      <c r="B1153"/>
      <c r="C1153"/>
      <c r="D1153"/>
    </row>
    <row r="1154" spans="1:4" x14ac:dyDescent="0.25">
      <c r="A1154"/>
      <c r="B1154"/>
      <c r="C1154"/>
      <c r="D1154"/>
    </row>
    <row r="1155" spans="1:4" x14ac:dyDescent="0.25">
      <c r="A1155"/>
      <c r="B1155"/>
      <c r="C1155"/>
      <c r="D1155"/>
    </row>
    <row r="1156" spans="1:4" x14ac:dyDescent="0.25">
      <c r="A1156"/>
      <c r="B1156"/>
      <c r="C1156"/>
      <c r="D1156"/>
    </row>
    <row r="1157" spans="1:4" x14ac:dyDescent="0.25">
      <c r="A1157"/>
      <c r="B1157"/>
      <c r="C1157"/>
      <c r="D1157"/>
    </row>
    <row r="1158" spans="1:4" x14ac:dyDescent="0.25">
      <c r="A1158"/>
      <c r="B1158"/>
      <c r="C1158"/>
      <c r="D1158"/>
    </row>
    <row r="1159" spans="1:4" x14ac:dyDescent="0.25">
      <c r="A1159"/>
      <c r="B1159"/>
      <c r="C1159"/>
      <c r="D1159"/>
    </row>
    <row r="1160" spans="1:4" x14ac:dyDescent="0.25">
      <c r="A1160"/>
      <c r="B1160"/>
      <c r="C1160"/>
      <c r="D1160"/>
    </row>
    <row r="1161" spans="1:4" x14ac:dyDescent="0.25">
      <c r="A1161"/>
      <c r="B1161"/>
      <c r="C1161"/>
      <c r="D1161"/>
    </row>
    <row r="1162" spans="1:4" x14ac:dyDescent="0.25">
      <c r="A1162"/>
      <c r="B1162"/>
      <c r="C1162"/>
      <c r="D1162"/>
    </row>
    <row r="1163" spans="1:4" x14ac:dyDescent="0.25">
      <c r="A1163"/>
      <c r="B1163"/>
      <c r="C1163"/>
      <c r="D1163"/>
    </row>
    <row r="1164" spans="1:4" x14ac:dyDescent="0.25">
      <c r="A1164"/>
      <c r="B1164"/>
      <c r="C1164"/>
      <c r="D1164"/>
    </row>
    <row r="1165" spans="1:4" x14ac:dyDescent="0.25">
      <c r="A1165"/>
      <c r="B1165"/>
      <c r="C1165"/>
      <c r="D1165"/>
    </row>
    <row r="1166" spans="1:4" x14ac:dyDescent="0.25">
      <c r="A1166"/>
      <c r="B1166"/>
      <c r="C1166"/>
      <c r="D1166"/>
    </row>
    <row r="1167" spans="1:4" x14ac:dyDescent="0.25">
      <c r="A1167"/>
      <c r="B1167"/>
      <c r="C1167"/>
      <c r="D1167"/>
    </row>
    <row r="1168" spans="1:4" x14ac:dyDescent="0.25">
      <c r="A1168"/>
      <c r="B1168"/>
      <c r="C1168"/>
      <c r="D1168"/>
    </row>
    <row r="1169" spans="1:4" x14ac:dyDescent="0.25">
      <c r="A1169"/>
      <c r="B1169"/>
      <c r="C1169"/>
      <c r="D1169"/>
    </row>
    <row r="1170" spans="1:4" x14ac:dyDescent="0.25">
      <c r="A1170"/>
      <c r="B1170"/>
      <c r="C1170"/>
      <c r="D1170"/>
    </row>
    <row r="1171" spans="1:4" x14ac:dyDescent="0.25">
      <c r="A1171"/>
      <c r="B1171"/>
      <c r="C1171"/>
      <c r="D1171"/>
    </row>
    <row r="1172" spans="1:4" x14ac:dyDescent="0.25">
      <c r="A1172"/>
      <c r="B1172"/>
      <c r="C1172"/>
      <c r="D1172"/>
    </row>
    <row r="1173" spans="1:4" x14ac:dyDescent="0.25">
      <c r="A1173"/>
      <c r="B1173"/>
      <c r="C1173"/>
      <c r="D1173"/>
    </row>
    <row r="1174" spans="1:4" x14ac:dyDescent="0.25">
      <c r="A1174"/>
      <c r="B1174"/>
      <c r="C1174"/>
      <c r="D1174"/>
    </row>
    <row r="1175" spans="1:4" x14ac:dyDescent="0.25">
      <c r="A1175"/>
      <c r="B1175"/>
      <c r="C1175"/>
      <c r="D1175"/>
    </row>
    <row r="1176" spans="1:4" x14ac:dyDescent="0.25">
      <c r="A1176"/>
      <c r="B1176"/>
      <c r="C1176"/>
      <c r="D1176"/>
    </row>
    <row r="1177" spans="1:4" x14ac:dyDescent="0.25">
      <c r="A1177"/>
      <c r="B1177"/>
      <c r="C1177"/>
      <c r="D1177"/>
    </row>
    <row r="1178" spans="1:4" x14ac:dyDescent="0.25">
      <c r="A1178"/>
      <c r="B1178"/>
      <c r="C1178"/>
      <c r="D1178"/>
    </row>
    <row r="1179" spans="1:4" x14ac:dyDescent="0.25">
      <c r="A1179"/>
      <c r="B1179"/>
      <c r="C1179"/>
      <c r="D1179"/>
    </row>
    <row r="1180" spans="1:4" x14ac:dyDescent="0.25">
      <c r="A1180"/>
      <c r="B1180"/>
      <c r="C1180"/>
      <c r="D1180"/>
    </row>
    <row r="1181" spans="1:4" x14ac:dyDescent="0.25">
      <c r="A1181"/>
      <c r="B1181"/>
      <c r="C1181"/>
      <c r="D1181"/>
    </row>
    <row r="1182" spans="1:4" x14ac:dyDescent="0.25">
      <c r="A1182"/>
      <c r="B1182"/>
      <c r="C1182"/>
      <c r="D1182"/>
    </row>
    <row r="1183" spans="1:4" x14ac:dyDescent="0.25">
      <c r="A1183"/>
      <c r="B1183"/>
      <c r="C1183"/>
      <c r="D1183"/>
    </row>
    <row r="1184" spans="1:4" x14ac:dyDescent="0.25">
      <c r="A1184"/>
      <c r="B1184"/>
      <c r="C1184"/>
      <c r="D1184"/>
    </row>
    <row r="1185" spans="1:4" x14ac:dyDescent="0.25">
      <c r="A1185"/>
      <c r="B1185"/>
      <c r="C1185"/>
      <c r="D1185"/>
    </row>
    <row r="1186" spans="1:4" x14ac:dyDescent="0.25">
      <c r="A1186"/>
      <c r="B1186"/>
      <c r="C1186"/>
      <c r="D1186"/>
    </row>
    <row r="1187" spans="1:4" x14ac:dyDescent="0.25">
      <c r="A1187"/>
      <c r="B1187"/>
      <c r="C1187"/>
      <c r="D1187"/>
    </row>
    <row r="1188" spans="1:4" x14ac:dyDescent="0.25">
      <c r="A1188"/>
      <c r="B1188"/>
      <c r="C1188"/>
      <c r="D1188"/>
    </row>
    <row r="1189" spans="1:4" x14ac:dyDescent="0.25">
      <c r="A1189"/>
      <c r="B1189"/>
      <c r="C1189"/>
      <c r="D1189"/>
    </row>
    <row r="1190" spans="1:4" x14ac:dyDescent="0.25">
      <c r="A1190"/>
      <c r="B1190"/>
      <c r="C1190"/>
      <c r="D1190"/>
    </row>
    <row r="1191" spans="1:4" x14ac:dyDescent="0.25">
      <c r="A1191"/>
      <c r="B1191"/>
      <c r="C1191"/>
      <c r="D1191"/>
    </row>
    <row r="1192" spans="1:4" x14ac:dyDescent="0.25">
      <c r="A1192"/>
      <c r="B1192"/>
      <c r="C1192"/>
      <c r="D1192"/>
    </row>
    <row r="1193" spans="1:4" x14ac:dyDescent="0.25">
      <c r="A1193"/>
      <c r="B1193"/>
      <c r="C1193"/>
      <c r="D1193"/>
    </row>
    <row r="1194" spans="1:4" x14ac:dyDescent="0.25">
      <c r="A1194"/>
      <c r="B1194"/>
      <c r="C1194"/>
      <c r="D1194"/>
    </row>
    <row r="1195" spans="1:4" x14ac:dyDescent="0.25">
      <c r="A1195"/>
      <c r="B1195"/>
      <c r="C1195"/>
      <c r="D1195"/>
    </row>
    <row r="1196" spans="1:4" x14ac:dyDescent="0.25">
      <c r="A1196"/>
      <c r="B1196"/>
      <c r="C1196"/>
      <c r="D1196"/>
    </row>
    <row r="1197" spans="1:4" x14ac:dyDescent="0.25">
      <c r="A1197"/>
      <c r="B1197"/>
      <c r="C1197"/>
      <c r="D1197"/>
    </row>
    <row r="1198" spans="1:4" x14ac:dyDescent="0.25">
      <c r="A1198"/>
      <c r="B1198"/>
      <c r="C1198"/>
      <c r="D1198"/>
    </row>
    <row r="1199" spans="1:4" x14ac:dyDescent="0.25">
      <c r="A1199"/>
      <c r="B1199"/>
      <c r="C1199"/>
      <c r="D1199"/>
    </row>
    <row r="1200" spans="1:4" x14ac:dyDescent="0.25">
      <c r="A1200"/>
      <c r="B1200"/>
      <c r="C1200"/>
      <c r="D1200"/>
    </row>
    <row r="1201" spans="1:4" x14ac:dyDescent="0.25">
      <c r="A1201"/>
      <c r="B1201"/>
      <c r="C1201"/>
      <c r="D1201"/>
    </row>
    <row r="1202" spans="1:4" x14ac:dyDescent="0.25">
      <c r="A1202"/>
      <c r="B1202"/>
      <c r="C1202"/>
      <c r="D1202"/>
    </row>
    <row r="1203" spans="1:4" x14ac:dyDescent="0.25">
      <c r="A1203"/>
      <c r="B1203"/>
      <c r="C1203"/>
      <c r="D1203"/>
    </row>
    <row r="1204" spans="1:4" x14ac:dyDescent="0.25">
      <c r="A1204"/>
      <c r="B1204"/>
      <c r="C1204"/>
      <c r="D1204"/>
    </row>
    <row r="1205" spans="1:4" x14ac:dyDescent="0.25">
      <c r="A1205"/>
      <c r="B1205"/>
      <c r="C1205"/>
      <c r="D1205"/>
    </row>
    <row r="1206" spans="1:4" x14ac:dyDescent="0.25">
      <c r="A1206"/>
      <c r="B1206"/>
      <c r="C1206"/>
      <c r="D1206"/>
    </row>
    <row r="1207" spans="1:4" x14ac:dyDescent="0.25">
      <c r="A1207"/>
      <c r="B1207"/>
      <c r="C1207"/>
      <c r="D1207"/>
    </row>
    <row r="1208" spans="1:4" x14ac:dyDescent="0.25">
      <c r="A1208"/>
      <c r="B1208"/>
      <c r="C1208"/>
      <c r="D1208"/>
    </row>
    <row r="1209" spans="1:4" x14ac:dyDescent="0.25">
      <c r="A1209"/>
      <c r="B1209"/>
      <c r="C1209"/>
      <c r="D1209"/>
    </row>
    <row r="1210" spans="1:4" x14ac:dyDescent="0.25">
      <c r="A1210"/>
      <c r="B1210"/>
      <c r="C1210"/>
      <c r="D1210"/>
    </row>
    <row r="1211" spans="1:4" x14ac:dyDescent="0.25">
      <c r="A1211"/>
      <c r="B1211"/>
      <c r="C1211"/>
      <c r="D1211"/>
    </row>
    <row r="1212" spans="1:4" x14ac:dyDescent="0.25">
      <c r="A1212"/>
      <c r="B1212"/>
      <c r="C1212"/>
      <c r="D1212"/>
    </row>
    <row r="1213" spans="1:4" x14ac:dyDescent="0.25">
      <c r="A1213"/>
      <c r="B1213"/>
      <c r="C1213"/>
      <c r="D1213"/>
    </row>
    <row r="1214" spans="1:4" x14ac:dyDescent="0.25">
      <c r="A1214"/>
      <c r="B1214"/>
      <c r="C1214"/>
      <c r="D1214"/>
    </row>
    <row r="1215" spans="1:4" x14ac:dyDescent="0.25">
      <c r="A1215"/>
      <c r="B1215"/>
      <c r="C1215"/>
      <c r="D1215"/>
    </row>
    <row r="1216" spans="1:4" x14ac:dyDescent="0.25">
      <c r="A1216"/>
      <c r="B1216"/>
      <c r="C1216"/>
      <c r="D1216"/>
    </row>
    <row r="1217" spans="1:4" x14ac:dyDescent="0.25">
      <c r="A1217"/>
      <c r="B1217"/>
      <c r="C1217"/>
      <c r="D1217"/>
    </row>
    <row r="1218" spans="1:4" x14ac:dyDescent="0.25">
      <c r="A1218"/>
      <c r="B1218"/>
      <c r="C1218"/>
      <c r="D1218"/>
    </row>
    <row r="1219" spans="1:4" x14ac:dyDescent="0.25">
      <c r="A1219"/>
      <c r="B1219"/>
      <c r="C1219"/>
      <c r="D1219"/>
    </row>
    <row r="1220" spans="1:4" x14ac:dyDescent="0.25">
      <c r="A1220"/>
      <c r="B1220"/>
      <c r="C1220"/>
      <c r="D1220"/>
    </row>
    <row r="1221" spans="1:4" x14ac:dyDescent="0.25">
      <c r="A1221"/>
      <c r="B1221"/>
      <c r="C1221"/>
      <c r="D1221"/>
    </row>
    <row r="1222" spans="1:4" x14ac:dyDescent="0.25">
      <c r="A1222"/>
      <c r="B1222"/>
      <c r="C1222"/>
      <c r="D1222"/>
    </row>
    <row r="1223" spans="1:4" x14ac:dyDescent="0.25">
      <c r="A1223"/>
      <c r="B1223"/>
      <c r="C1223"/>
      <c r="D1223"/>
    </row>
    <row r="1224" spans="1:4" x14ac:dyDescent="0.25">
      <c r="A1224"/>
      <c r="B1224"/>
      <c r="C1224"/>
      <c r="D1224"/>
    </row>
    <row r="1225" spans="1:4" x14ac:dyDescent="0.25">
      <c r="A1225"/>
      <c r="B1225"/>
      <c r="C1225"/>
      <c r="D1225"/>
    </row>
    <row r="1226" spans="1:4" x14ac:dyDescent="0.25">
      <c r="A1226"/>
      <c r="B1226"/>
      <c r="C1226"/>
      <c r="D1226"/>
    </row>
    <row r="1227" spans="1:4" x14ac:dyDescent="0.25">
      <c r="A1227"/>
      <c r="B1227"/>
      <c r="C1227"/>
      <c r="D1227"/>
    </row>
    <row r="1228" spans="1:4" x14ac:dyDescent="0.25">
      <c r="A1228"/>
      <c r="B1228"/>
      <c r="C1228"/>
      <c r="D1228"/>
    </row>
    <row r="1229" spans="1:4" x14ac:dyDescent="0.25">
      <c r="A1229"/>
      <c r="B1229"/>
      <c r="C1229"/>
      <c r="D1229"/>
    </row>
    <row r="1230" spans="1:4" x14ac:dyDescent="0.25">
      <c r="A1230"/>
      <c r="B1230"/>
      <c r="C1230"/>
      <c r="D1230"/>
    </row>
    <row r="1231" spans="1:4" x14ac:dyDescent="0.25">
      <c r="A1231"/>
      <c r="B1231"/>
      <c r="C1231"/>
      <c r="D1231"/>
    </row>
    <row r="1232" spans="1:4" x14ac:dyDescent="0.25">
      <c r="A1232"/>
      <c r="B1232"/>
      <c r="C1232"/>
      <c r="D1232"/>
    </row>
    <row r="1233" spans="1:4" x14ac:dyDescent="0.25">
      <c r="A1233"/>
      <c r="B1233"/>
      <c r="C1233"/>
      <c r="D1233"/>
    </row>
    <row r="1234" spans="1:4" x14ac:dyDescent="0.25">
      <c r="A1234"/>
      <c r="B1234"/>
      <c r="C1234"/>
      <c r="D1234"/>
    </row>
    <row r="1235" spans="1:4" x14ac:dyDescent="0.25">
      <c r="A1235"/>
      <c r="B1235"/>
      <c r="C1235"/>
      <c r="D1235"/>
    </row>
    <row r="1236" spans="1:4" x14ac:dyDescent="0.25">
      <c r="A1236"/>
      <c r="B1236"/>
      <c r="C1236"/>
      <c r="D1236"/>
    </row>
    <row r="1237" spans="1:4" x14ac:dyDescent="0.25">
      <c r="A1237"/>
      <c r="B1237"/>
      <c r="C1237"/>
      <c r="D1237"/>
    </row>
    <row r="1238" spans="1:4" x14ac:dyDescent="0.25">
      <c r="A1238"/>
      <c r="B1238"/>
      <c r="C1238"/>
      <c r="D1238"/>
    </row>
    <row r="1239" spans="1:4" x14ac:dyDescent="0.25">
      <c r="A1239"/>
      <c r="B1239"/>
      <c r="C1239"/>
      <c r="D1239"/>
    </row>
    <row r="1240" spans="1:4" x14ac:dyDescent="0.25">
      <c r="A1240"/>
      <c r="B1240"/>
      <c r="C1240"/>
      <c r="D1240"/>
    </row>
    <row r="1241" spans="1:4" x14ac:dyDescent="0.25">
      <c r="A1241"/>
      <c r="B1241"/>
      <c r="C1241"/>
      <c r="D1241"/>
    </row>
    <row r="1242" spans="1:4" x14ac:dyDescent="0.25">
      <c r="A1242"/>
      <c r="B1242"/>
      <c r="C1242"/>
      <c r="D1242"/>
    </row>
    <row r="1243" spans="1:4" x14ac:dyDescent="0.25">
      <c r="A1243"/>
      <c r="B1243"/>
      <c r="C1243"/>
      <c r="D1243"/>
    </row>
    <row r="1244" spans="1:4" x14ac:dyDescent="0.25">
      <c r="A1244"/>
      <c r="B1244"/>
      <c r="C1244"/>
      <c r="D1244"/>
    </row>
    <row r="1245" spans="1:4" x14ac:dyDescent="0.25">
      <c r="A1245"/>
      <c r="B1245"/>
      <c r="C1245"/>
      <c r="D1245"/>
    </row>
    <row r="1246" spans="1:4" x14ac:dyDescent="0.25">
      <c r="A1246"/>
      <c r="B1246"/>
      <c r="C1246"/>
      <c r="D1246"/>
    </row>
    <row r="1247" spans="1:4" x14ac:dyDescent="0.25">
      <c r="A1247"/>
      <c r="B1247"/>
      <c r="C1247"/>
      <c r="D1247"/>
    </row>
    <row r="1248" spans="1:4" x14ac:dyDescent="0.25">
      <c r="A1248"/>
      <c r="B1248"/>
      <c r="C1248"/>
      <c r="D1248"/>
    </row>
    <row r="1249" spans="1:4" x14ac:dyDescent="0.25">
      <c r="A1249"/>
      <c r="B1249"/>
      <c r="C1249"/>
      <c r="D1249"/>
    </row>
    <row r="1250" spans="1:4" x14ac:dyDescent="0.25">
      <c r="A1250"/>
      <c r="B1250"/>
      <c r="C1250"/>
      <c r="D1250"/>
    </row>
    <row r="1251" spans="1:4" x14ac:dyDescent="0.25">
      <c r="A1251"/>
      <c r="B1251"/>
      <c r="C1251"/>
      <c r="D1251"/>
    </row>
    <row r="1252" spans="1:4" x14ac:dyDescent="0.25">
      <c r="A1252"/>
      <c r="B1252"/>
      <c r="C1252"/>
      <c r="D1252"/>
    </row>
    <row r="1253" spans="1:4" x14ac:dyDescent="0.25">
      <c r="A1253"/>
      <c r="B1253"/>
      <c r="C1253"/>
      <c r="D1253"/>
    </row>
    <row r="1254" spans="1:4" x14ac:dyDescent="0.25">
      <c r="A1254"/>
      <c r="B1254"/>
      <c r="C1254"/>
      <c r="D1254"/>
    </row>
    <row r="1255" spans="1:4" x14ac:dyDescent="0.25">
      <c r="A1255"/>
      <c r="B1255"/>
      <c r="C1255"/>
      <c r="D1255"/>
    </row>
    <row r="1256" spans="1:4" x14ac:dyDescent="0.25">
      <c r="A1256"/>
      <c r="B1256"/>
      <c r="C1256"/>
      <c r="D1256"/>
    </row>
    <row r="1257" spans="1:4" x14ac:dyDescent="0.25">
      <c r="A1257"/>
      <c r="B1257"/>
      <c r="C1257"/>
      <c r="D1257"/>
    </row>
    <row r="1258" spans="1:4" x14ac:dyDescent="0.25">
      <c r="A1258"/>
      <c r="B1258"/>
      <c r="C1258"/>
      <c r="D1258"/>
    </row>
    <row r="1259" spans="1:4" x14ac:dyDescent="0.25">
      <c r="A1259"/>
      <c r="B1259"/>
      <c r="C1259"/>
      <c r="D1259"/>
    </row>
    <row r="1260" spans="1:4" x14ac:dyDescent="0.25">
      <c r="A1260"/>
      <c r="B1260"/>
      <c r="C1260"/>
      <c r="D1260"/>
    </row>
    <row r="1261" spans="1:4" x14ac:dyDescent="0.25">
      <c r="A1261"/>
      <c r="B1261"/>
      <c r="C1261"/>
      <c r="D1261"/>
    </row>
    <row r="1262" spans="1:4" x14ac:dyDescent="0.25">
      <c r="A1262"/>
      <c r="B1262"/>
      <c r="C1262"/>
      <c r="D1262"/>
    </row>
    <row r="1263" spans="1:4" x14ac:dyDescent="0.25">
      <c r="A1263"/>
      <c r="B1263"/>
      <c r="C1263"/>
      <c r="D1263"/>
    </row>
    <row r="1264" spans="1:4" x14ac:dyDescent="0.25">
      <c r="A1264"/>
      <c r="B1264"/>
      <c r="C1264"/>
      <c r="D1264"/>
    </row>
    <row r="1265" spans="1:4" x14ac:dyDescent="0.25">
      <c r="A1265"/>
      <c r="B1265"/>
      <c r="C1265"/>
      <c r="D1265"/>
    </row>
    <row r="1266" spans="1:4" x14ac:dyDescent="0.25">
      <c r="A1266"/>
      <c r="B1266"/>
      <c r="C1266"/>
      <c r="D1266"/>
    </row>
    <row r="1267" spans="1:4" x14ac:dyDescent="0.25">
      <c r="A1267"/>
      <c r="B1267"/>
      <c r="C1267"/>
      <c r="D1267"/>
    </row>
    <row r="1268" spans="1:4" x14ac:dyDescent="0.25">
      <c r="A1268"/>
      <c r="B1268"/>
      <c r="C1268"/>
      <c r="D1268"/>
    </row>
    <row r="1269" spans="1:4" x14ac:dyDescent="0.25">
      <c r="A1269"/>
      <c r="B1269"/>
      <c r="C1269"/>
      <c r="D1269"/>
    </row>
    <row r="1270" spans="1:4" x14ac:dyDescent="0.25">
      <c r="A1270"/>
      <c r="B1270"/>
      <c r="C1270"/>
      <c r="D1270"/>
    </row>
    <row r="1271" spans="1:4" x14ac:dyDescent="0.25">
      <c r="A1271"/>
      <c r="B1271"/>
      <c r="C1271"/>
      <c r="D1271"/>
    </row>
    <row r="1272" spans="1:4" x14ac:dyDescent="0.25">
      <c r="A1272"/>
      <c r="B1272"/>
      <c r="C1272"/>
      <c r="D1272"/>
    </row>
    <row r="1273" spans="1:4" x14ac:dyDescent="0.25">
      <c r="A1273"/>
      <c r="B1273"/>
      <c r="C1273"/>
      <c r="D1273"/>
    </row>
    <row r="1274" spans="1:4" x14ac:dyDescent="0.25">
      <c r="A1274"/>
      <c r="B1274"/>
      <c r="C1274"/>
      <c r="D1274"/>
    </row>
    <row r="1275" spans="1:4" x14ac:dyDescent="0.25">
      <c r="A1275"/>
      <c r="B1275"/>
      <c r="C1275"/>
      <c r="D1275"/>
    </row>
    <row r="1276" spans="1:4" x14ac:dyDescent="0.25">
      <c r="A1276"/>
      <c r="B1276"/>
      <c r="C1276"/>
      <c r="D1276"/>
    </row>
  </sheetData>
  <sortState ref="A2:J1280">
    <sortCondition ref="A2:A1280"/>
    <sortCondition descending="1" ref="C2:C1280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3"/>
  <sheetViews>
    <sheetView workbookViewId="0">
      <selection activeCell="K8" sqref="K8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464</v>
      </c>
      <c r="B2" s="24" t="s">
        <v>529</v>
      </c>
      <c r="C2" s="20">
        <v>200186</v>
      </c>
      <c r="D2" s="21">
        <v>1</v>
      </c>
      <c r="E2" s="10"/>
    </row>
    <row r="3" spans="1:5" x14ac:dyDescent="0.25">
      <c r="A3" s="25" t="s">
        <v>464</v>
      </c>
      <c r="B3" s="25" t="s">
        <v>68</v>
      </c>
      <c r="C3" s="26">
        <v>52527</v>
      </c>
      <c r="D3" s="27">
        <v>0.26239097639199999</v>
      </c>
      <c r="E3" s="30"/>
    </row>
    <row r="4" spans="1:5" x14ac:dyDescent="0.25">
      <c r="A4" s="25" t="s">
        <v>464</v>
      </c>
      <c r="B4" s="25" t="s">
        <v>65</v>
      </c>
      <c r="C4" s="26">
        <v>39540</v>
      </c>
      <c r="D4" s="27">
        <v>0.197516309832</v>
      </c>
      <c r="E4" s="10"/>
    </row>
    <row r="5" spans="1:5" x14ac:dyDescent="0.25">
      <c r="A5" s="25" t="s">
        <v>464</v>
      </c>
      <c r="B5" s="25" t="s">
        <v>67</v>
      </c>
      <c r="C5" s="26">
        <v>28068</v>
      </c>
      <c r="D5" s="27">
        <v>0.140209605067</v>
      </c>
      <c r="E5" s="10"/>
    </row>
    <row r="6" spans="1:5" x14ac:dyDescent="0.25">
      <c r="A6" s="2" t="s">
        <v>464</v>
      </c>
      <c r="B6" s="2" t="s">
        <v>412</v>
      </c>
      <c r="C6" s="4">
        <v>14364</v>
      </c>
      <c r="D6" s="3">
        <v>7.1753269459399999E-2</v>
      </c>
      <c r="E6" s="10"/>
    </row>
    <row r="7" spans="1:5" x14ac:dyDescent="0.25">
      <c r="A7" s="2" t="s">
        <v>464</v>
      </c>
      <c r="B7" s="2" t="s">
        <v>362</v>
      </c>
      <c r="C7" s="4">
        <v>12134</v>
      </c>
      <c r="D7" s="3">
        <v>6.0613629324699998E-2</v>
      </c>
      <c r="E7" s="10"/>
    </row>
    <row r="8" spans="1:5" x14ac:dyDescent="0.25">
      <c r="A8" s="2" t="s">
        <v>464</v>
      </c>
      <c r="B8" s="2" t="s">
        <v>358</v>
      </c>
      <c r="C8" s="4">
        <v>8370</v>
      </c>
      <c r="D8" s="3">
        <v>4.1811115662399999E-2</v>
      </c>
      <c r="E8" s="10"/>
    </row>
    <row r="9" spans="1:5" x14ac:dyDescent="0.25">
      <c r="A9" s="2" t="s">
        <v>464</v>
      </c>
      <c r="B9" s="2" t="s">
        <v>66</v>
      </c>
      <c r="C9" s="4">
        <v>4821</v>
      </c>
      <c r="D9" s="3">
        <v>2.4082603179E-2</v>
      </c>
      <c r="E9" s="10"/>
    </row>
    <row r="10" spans="1:5" x14ac:dyDescent="0.25">
      <c r="A10" s="2" t="s">
        <v>464</v>
      </c>
      <c r="B10" s="2" t="s">
        <v>360</v>
      </c>
      <c r="C10" s="4">
        <v>2616</v>
      </c>
      <c r="D10" s="3">
        <v>1.3067846902399999E-2</v>
      </c>
      <c r="E10" s="10"/>
    </row>
    <row r="11" spans="1:5" x14ac:dyDescent="0.25">
      <c r="A11" s="2" t="s">
        <v>464</v>
      </c>
      <c r="B11" s="2" t="s">
        <v>356</v>
      </c>
      <c r="C11" s="4">
        <v>2245</v>
      </c>
      <c r="D11" s="3">
        <v>1.12145704495E-2</v>
      </c>
      <c r="E11" s="10"/>
    </row>
    <row r="12" spans="1:5" x14ac:dyDescent="0.25">
      <c r="A12" s="2" t="s">
        <v>464</v>
      </c>
      <c r="B12" s="2" t="s">
        <v>392</v>
      </c>
      <c r="C12" s="4">
        <v>2047</v>
      </c>
      <c r="D12" s="3">
        <v>1.0225490294E-2</v>
      </c>
      <c r="E12" s="10"/>
    </row>
    <row r="13" spans="1:5" x14ac:dyDescent="0.25">
      <c r="A13" s="2" t="s">
        <v>464</v>
      </c>
      <c r="B13" s="2" t="s">
        <v>357</v>
      </c>
      <c r="C13" s="4">
        <v>2033</v>
      </c>
      <c r="D13" s="3">
        <v>1.01555553335E-2</v>
      </c>
      <c r="E13" s="10"/>
    </row>
    <row r="14" spans="1:5" x14ac:dyDescent="0.25">
      <c r="A14" s="2" t="s">
        <v>464</v>
      </c>
      <c r="B14" s="2" t="s">
        <v>366</v>
      </c>
      <c r="C14" s="4">
        <v>1962</v>
      </c>
      <c r="D14" s="3">
        <v>9.8008851767899998E-3</v>
      </c>
      <c r="E14" s="10"/>
    </row>
    <row r="15" spans="1:5" x14ac:dyDescent="0.25">
      <c r="A15" s="2" t="s">
        <v>464</v>
      </c>
      <c r="B15" s="2" t="s">
        <v>408</v>
      </c>
      <c r="C15" s="4">
        <v>1659</v>
      </c>
      <c r="D15" s="3">
        <v>8.28729281768E-3</v>
      </c>
      <c r="E15" s="10"/>
    </row>
    <row r="16" spans="1:5" x14ac:dyDescent="0.25">
      <c r="A16" s="2" t="s">
        <v>464</v>
      </c>
      <c r="B16" s="2" t="s">
        <v>402</v>
      </c>
      <c r="C16" s="4">
        <v>1643</v>
      </c>
      <c r="D16" s="3">
        <v>8.2073671485500006E-3</v>
      </c>
      <c r="E16" s="10"/>
    </row>
    <row r="17" spans="1:5" x14ac:dyDescent="0.25">
      <c r="A17" s="2" t="s">
        <v>464</v>
      </c>
      <c r="B17" s="2" t="s">
        <v>374</v>
      </c>
      <c r="C17" s="4">
        <v>1264</v>
      </c>
      <c r="D17" s="3">
        <v>6.3141278610899998E-3</v>
      </c>
      <c r="E17" s="10"/>
    </row>
    <row r="18" spans="1:5" x14ac:dyDescent="0.25">
      <c r="A18" s="2" t="s">
        <v>464</v>
      </c>
      <c r="B18" s="2" t="s">
        <v>387</v>
      </c>
      <c r="C18" s="4">
        <v>1224</v>
      </c>
      <c r="D18" s="3">
        <v>6.1143136882699997E-3</v>
      </c>
      <c r="E18" s="10"/>
    </row>
    <row r="19" spans="1:5" x14ac:dyDescent="0.25">
      <c r="A19" s="13" t="s">
        <v>464</v>
      </c>
      <c r="B19" s="13" t="s">
        <v>363</v>
      </c>
      <c r="C19" s="14">
        <v>1090</v>
      </c>
      <c r="D19" s="15">
        <v>5.4449362093300004E-3</v>
      </c>
      <c r="E19" s="16" t="s">
        <v>469</v>
      </c>
    </row>
    <row r="20" spans="1:5" x14ac:dyDescent="0.25">
      <c r="A20" s="2" t="s">
        <v>464</v>
      </c>
      <c r="B20" s="2" t="s">
        <v>364</v>
      </c>
      <c r="C20" s="4">
        <v>1062</v>
      </c>
      <c r="D20" s="3">
        <v>5.3050662883499999E-3</v>
      </c>
      <c r="E20" s="10"/>
    </row>
    <row r="21" spans="1:5" x14ac:dyDescent="0.25">
      <c r="A21" s="2" t="s">
        <v>464</v>
      </c>
      <c r="B21" s="2" t="s">
        <v>355</v>
      </c>
      <c r="C21" s="4">
        <v>946</v>
      </c>
      <c r="D21" s="3">
        <v>4.7256051871799997E-3</v>
      </c>
      <c r="E21" s="10"/>
    </row>
    <row r="22" spans="1:5" x14ac:dyDescent="0.25">
      <c r="A22" s="2" t="s">
        <v>464</v>
      </c>
      <c r="B22" s="2" t="s">
        <v>378</v>
      </c>
      <c r="C22" s="4">
        <v>562</v>
      </c>
      <c r="D22" s="3">
        <v>2.80738912811E-3</v>
      </c>
      <c r="E22" s="10"/>
    </row>
    <row r="23" spans="1:5" x14ac:dyDescent="0.25">
      <c r="A23" s="2" t="s">
        <v>464</v>
      </c>
      <c r="B23" s="2" t="s">
        <v>365</v>
      </c>
      <c r="C23" s="4">
        <v>477</v>
      </c>
      <c r="D23" s="3">
        <v>2.38278401087E-3</v>
      </c>
      <c r="E23" s="10"/>
    </row>
    <row r="24" spans="1:5" x14ac:dyDescent="0.25">
      <c r="A24" s="2" t="s">
        <v>464</v>
      </c>
      <c r="B24" s="2" t="s">
        <v>367</v>
      </c>
      <c r="C24" s="4">
        <v>448</v>
      </c>
      <c r="D24" s="3">
        <v>2.2379187355799999E-3</v>
      </c>
      <c r="E24" s="10"/>
    </row>
    <row r="25" spans="1:5" x14ac:dyDescent="0.25">
      <c r="A25" s="2" t="s">
        <v>464</v>
      </c>
      <c r="B25" s="2" t="s">
        <v>407</v>
      </c>
      <c r="C25" s="4">
        <v>428</v>
      </c>
      <c r="D25" s="3">
        <v>2.1380116491699999E-3</v>
      </c>
      <c r="E25" s="10"/>
    </row>
    <row r="26" spans="1:5" x14ac:dyDescent="0.25">
      <c r="A26" s="13" t="s">
        <v>464</v>
      </c>
      <c r="B26" s="13" t="s">
        <v>359</v>
      </c>
      <c r="C26" s="14">
        <v>416</v>
      </c>
      <c r="D26" s="15">
        <v>2.0780673973200001E-3</v>
      </c>
      <c r="E26" s="16" t="s">
        <v>469</v>
      </c>
    </row>
    <row r="27" spans="1:5" x14ac:dyDescent="0.25">
      <c r="A27" s="2" t="s">
        <v>464</v>
      </c>
      <c r="B27" s="2" t="s">
        <v>388</v>
      </c>
      <c r="C27" s="4">
        <v>323</v>
      </c>
      <c r="D27" s="3">
        <v>1.61349944552E-3</v>
      </c>
      <c r="E27" s="10"/>
    </row>
    <row r="28" spans="1:5" x14ac:dyDescent="0.25">
      <c r="A28" s="2" t="s">
        <v>464</v>
      </c>
      <c r="B28" s="2" t="s">
        <v>403</v>
      </c>
      <c r="C28" s="4">
        <v>308</v>
      </c>
      <c r="D28" s="3">
        <v>1.5385691307099999E-3</v>
      </c>
      <c r="E28" s="10"/>
    </row>
    <row r="29" spans="1:5" x14ac:dyDescent="0.25">
      <c r="A29" s="2" t="s">
        <v>464</v>
      </c>
      <c r="B29" s="2" t="s">
        <v>377</v>
      </c>
      <c r="C29" s="4">
        <v>279</v>
      </c>
      <c r="D29" s="3">
        <v>1.39370385541E-3</v>
      </c>
      <c r="E29" s="10"/>
    </row>
    <row r="30" spans="1:5" x14ac:dyDescent="0.25">
      <c r="A30" s="2" t="s">
        <v>464</v>
      </c>
      <c r="B30" s="2" t="s">
        <v>375</v>
      </c>
      <c r="C30" s="4">
        <v>271</v>
      </c>
      <c r="D30" s="3">
        <v>1.35374102085E-3</v>
      </c>
      <c r="E30" s="10"/>
    </row>
    <row r="31" spans="1:5" x14ac:dyDescent="0.25">
      <c r="A31" s="2" t="s">
        <v>464</v>
      </c>
      <c r="B31" s="2" t="s">
        <v>401</v>
      </c>
      <c r="C31" s="4">
        <v>186</v>
      </c>
      <c r="D31" s="3">
        <v>9.2913590360999996E-4</v>
      </c>
      <c r="E31" s="10"/>
    </row>
    <row r="32" spans="1:5" x14ac:dyDescent="0.25">
      <c r="A32" s="2" t="s">
        <v>464</v>
      </c>
      <c r="B32" s="2" t="s">
        <v>376</v>
      </c>
      <c r="C32" s="4">
        <v>173</v>
      </c>
      <c r="D32" s="3">
        <v>8.6419629744300004E-4</v>
      </c>
      <c r="E32" s="10"/>
    </row>
    <row r="33" spans="1:5" x14ac:dyDescent="0.25">
      <c r="A33" s="2" t="s">
        <v>464</v>
      </c>
      <c r="B33" s="2" t="s">
        <v>395</v>
      </c>
      <c r="C33" s="4">
        <v>138</v>
      </c>
      <c r="D33" s="3">
        <v>6.89358896227E-4</v>
      </c>
      <c r="E33" s="10"/>
    </row>
    <row r="34" spans="1:5" x14ac:dyDescent="0.25">
      <c r="A34" s="2" t="s">
        <v>464</v>
      </c>
      <c r="B34" s="2" t="s">
        <v>386</v>
      </c>
      <c r="C34" s="4">
        <v>135</v>
      </c>
      <c r="D34" s="3">
        <v>6.7437283326499998E-4</v>
      </c>
      <c r="E34" s="10"/>
    </row>
    <row r="35" spans="1:5" x14ac:dyDescent="0.25">
      <c r="A35" s="2" t="s">
        <v>464</v>
      </c>
      <c r="B35" s="2" t="s">
        <v>391</v>
      </c>
      <c r="C35" s="4">
        <v>134</v>
      </c>
      <c r="D35" s="3">
        <v>6.6937747894499995E-4</v>
      </c>
      <c r="E35" s="10"/>
    </row>
    <row r="36" spans="1:5" x14ac:dyDescent="0.25">
      <c r="A36" s="2" t="s">
        <v>464</v>
      </c>
      <c r="B36" s="2" t="s">
        <v>406</v>
      </c>
      <c r="C36" s="4">
        <v>133</v>
      </c>
      <c r="D36" s="3">
        <v>6.6438212462399996E-4</v>
      </c>
      <c r="E36" s="10"/>
    </row>
    <row r="37" spans="1:5" x14ac:dyDescent="0.25">
      <c r="A37" s="2" t="s">
        <v>464</v>
      </c>
      <c r="B37" s="2" t="s">
        <v>411</v>
      </c>
      <c r="C37" s="4">
        <v>126</v>
      </c>
      <c r="D37" s="3">
        <v>6.2941464438099996E-4</v>
      </c>
      <c r="E37" s="10"/>
    </row>
    <row r="38" spans="1:5" x14ac:dyDescent="0.25">
      <c r="A38" s="2" t="s">
        <v>464</v>
      </c>
      <c r="B38" s="2" t="s">
        <v>389</v>
      </c>
      <c r="C38" s="4">
        <v>126</v>
      </c>
      <c r="D38" s="3">
        <v>6.2941464438099996E-4</v>
      </c>
      <c r="E38" s="10"/>
    </row>
    <row r="39" spans="1:5" x14ac:dyDescent="0.25">
      <c r="A39" s="13" t="s">
        <v>464</v>
      </c>
      <c r="B39" s="13" t="s">
        <v>354</v>
      </c>
      <c r="C39" s="14">
        <v>124</v>
      </c>
      <c r="D39" s="15">
        <v>6.1942393574000005E-4</v>
      </c>
      <c r="E39" s="16" t="s">
        <v>469</v>
      </c>
    </row>
    <row r="40" spans="1:5" x14ac:dyDescent="0.25">
      <c r="A40" s="2" t="s">
        <v>464</v>
      </c>
      <c r="B40" s="2" t="s">
        <v>405</v>
      </c>
      <c r="C40" s="4">
        <v>103</v>
      </c>
      <c r="D40" s="3">
        <v>5.1452149500999999E-4</v>
      </c>
      <c r="E40" s="10"/>
    </row>
    <row r="41" spans="1:5" x14ac:dyDescent="0.25">
      <c r="A41" s="2" t="s">
        <v>464</v>
      </c>
      <c r="B41" s="2" t="s">
        <v>373</v>
      </c>
      <c r="C41" s="4">
        <v>89</v>
      </c>
      <c r="D41" s="3">
        <v>4.4458653452299999E-4</v>
      </c>
      <c r="E41" s="10"/>
    </row>
    <row r="42" spans="1:5" x14ac:dyDescent="0.25">
      <c r="A42" s="2" t="s">
        <v>464</v>
      </c>
      <c r="B42" s="2" t="s">
        <v>393</v>
      </c>
      <c r="C42" s="4">
        <v>70</v>
      </c>
      <c r="D42" s="3">
        <v>3.4967480243400001E-4</v>
      </c>
      <c r="E42" s="10"/>
    </row>
    <row r="43" spans="1:5" x14ac:dyDescent="0.25">
      <c r="A43" s="2" t="s">
        <v>464</v>
      </c>
      <c r="B43" s="2" t="s">
        <v>404</v>
      </c>
      <c r="C43" s="4">
        <v>68</v>
      </c>
      <c r="D43" s="3">
        <v>3.3968409379299999E-4</v>
      </c>
      <c r="E43" s="10"/>
    </row>
    <row r="44" spans="1:5" x14ac:dyDescent="0.25">
      <c r="A44" s="13" t="s">
        <v>464</v>
      </c>
      <c r="B44" s="13" t="s">
        <v>361</v>
      </c>
      <c r="C44" s="14">
        <v>52</v>
      </c>
      <c r="D44" s="15">
        <v>2.5975842466500001E-4</v>
      </c>
      <c r="E44" s="16" t="s">
        <v>469</v>
      </c>
    </row>
    <row r="45" spans="1:5" x14ac:dyDescent="0.25">
      <c r="A45" s="2" t="s">
        <v>464</v>
      </c>
      <c r="B45" s="2" t="s">
        <v>394</v>
      </c>
      <c r="C45" s="4">
        <v>38</v>
      </c>
      <c r="D45" s="3">
        <v>1.8982346417800001E-4</v>
      </c>
      <c r="E45" s="10"/>
    </row>
    <row r="46" spans="1:5" x14ac:dyDescent="0.25">
      <c r="A46" s="2" t="s">
        <v>464</v>
      </c>
      <c r="B46" s="2" t="s">
        <v>410</v>
      </c>
      <c r="C46" s="4">
        <v>14</v>
      </c>
      <c r="D46" s="3">
        <v>6.9934960486700006E-5</v>
      </c>
      <c r="E46" s="10"/>
    </row>
    <row r="47" spans="1:5" x14ac:dyDescent="0.25">
      <c r="A47" s="2" t="s">
        <v>464</v>
      </c>
      <c r="B47" s="2" t="s">
        <v>390</v>
      </c>
      <c r="C47" s="4">
        <v>10</v>
      </c>
      <c r="D47" s="3">
        <v>4.9953543204800003E-5</v>
      </c>
      <c r="E47" s="10"/>
    </row>
    <row r="48" spans="1:5" x14ac:dyDescent="0.25">
      <c r="A48" s="13" t="s">
        <v>464</v>
      </c>
      <c r="B48" s="13" t="s">
        <v>409</v>
      </c>
      <c r="C48" s="14">
        <v>2</v>
      </c>
      <c r="D48" s="15">
        <v>9.9907086409599999E-6</v>
      </c>
      <c r="E48" s="16" t="s">
        <v>469</v>
      </c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2"/>
  <sheetViews>
    <sheetView workbookViewId="0">
      <selection activeCell="K19" sqref="K19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453</v>
      </c>
      <c r="B2" s="24" t="s">
        <v>530</v>
      </c>
      <c r="C2" s="20">
        <v>107449</v>
      </c>
      <c r="D2" s="21">
        <v>1</v>
      </c>
      <c r="E2" s="10"/>
    </row>
    <row r="3" spans="1:5" x14ac:dyDescent="0.25">
      <c r="A3" s="25" t="s">
        <v>453</v>
      </c>
      <c r="B3" s="25" t="s">
        <v>7</v>
      </c>
      <c r="C3" s="26">
        <v>10660</v>
      </c>
      <c r="D3" s="27">
        <v>9.9209857699899998E-2</v>
      </c>
      <c r="E3" s="30"/>
    </row>
    <row r="4" spans="1:5" x14ac:dyDescent="0.25">
      <c r="A4" s="25" t="s">
        <v>453</v>
      </c>
      <c r="B4" s="25" t="s">
        <v>10</v>
      </c>
      <c r="C4" s="26">
        <v>9655</v>
      </c>
      <c r="D4" s="27">
        <v>8.9856583123199996E-2</v>
      </c>
      <c r="E4" s="10"/>
    </row>
    <row r="5" spans="1:5" x14ac:dyDescent="0.25">
      <c r="A5" s="2" t="s">
        <v>453</v>
      </c>
      <c r="B5" s="2" t="s">
        <v>8</v>
      </c>
      <c r="C5" s="4">
        <v>5590</v>
      </c>
      <c r="D5" s="3">
        <v>5.2024681476799998E-2</v>
      </c>
      <c r="E5" s="10"/>
    </row>
    <row r="6" spans="1:5" x14ac:dyDescent="0.25">
      <c r="A6" s="13" t="s">
        <v>453</v>
      </c>
      <c r="B6" s="13" t="s">
        <v>111</v>
      </c>
      <c r="C6" s="14">
        <v>5189</v>
      </c>
      <c r="D6" s="15">
        <v>4.8292678387E-2</v>
      </c>
      <c r="E6" s="16" t="s">
        <v>469</v>
      </c>
    </row>
    <row r="7" spans="1:5" x14ac:dyDescent="0.25">
      <c r="A7" s="2" t="s">
        <v>453</v>
      </c>
      <c r="B7" s="2" t="s">
        <v>5</v>
      </c>
      <c r="C7" s="4">
        <v>5053</v>
      </c>
      <c r="D7" s="3">
        <v>4.7026961628300001E-2</v>
      </c>
      <c r="E7" s="10"/>
    </row>
    <row r="8" spans="1:5" x14ac:dyDescent="0.25">
      <c r="A8" s="2" t="s">
        <v>453</v>
      </c>
      <c r="B8" s="2" t="s">
        <v>6</v>
      </c>
      <c r="C8" s="4">
        <v>4282</v>
      </c>
      <c r="D8" s="3">
        <v>3.9851464415699998E-2</v>
      </c>
      <c r="E8" s="10"/>
    </row>
    <row r="9" spans="1:5" x14ac:dyDescent="0.25">
      <c r="A9" s="2" t="s">
        <v>453</v>
      </c>
      <c r="B9" s="2" t="s">
        <v>9</v>
      </c>
      <c r="C9" s="4">
        <v>4112</v>
      </c>
      <c r="D9" s="3">
        <v>3.8269318467399997E-2</v>
      </c>
      <c r="E9" s="10"/>
    </row>
    <row r="10" spans="1:5" x14ac:dyDescent="0.25">
      <c r="A10" s="13" t="s">
        <v>453</v>
      </c>
      <c r="B10" s="13" t="s">
        <v>119</v>
      </c>
      <c r="C10" s="14">
        <v>4104</v>
      </c>
      <c r="D10" s="15">
        <v>3.8194864540399998E-2</v>
      </c>
      <c r="E10" s="16" t="s">
        <v>469</v>
      </c>
    </row>
    <row r="11" spans="1:5" x14ac:dyDescent="0.25">
      <c r="A11" s="2" t="s">
        <v>453</v>
      </c>
      <c r="B11" s="2" t="s">
        <v>137</v>
      </c>
      <c r="C11" s="4">
        <v>4094</v>
      </c>
      <c r="D11" s="3">
        <v>3.8101797131699998E-2</v>
      </c>
      <c r="E11" s="10"/>
    </row>
    <row r="12" spans="1:5" x14ac:dyDescent="0.25">
      <c r="A12" s="2" t="s">
        <v>453</v>
      </c>
      <c r="B12" s="2" t="s">
        <v>108</v>
      </c>
      <c r="C12" s="4">
        <v>2822</v>
      </c>
      <c r="D12" s="3">
        <v>2.6263622742E-2</v>
      </c>
      <c r="E12" s="10"/>
    </row>
    <row r="13" spans="1:5" x14ac:dyDescent="0.25">
      <c r="A13" s="2" t="s">
        <v>453</v>
      </c>
      <c r="B13" s="2" t="s">
        <v>136</v>
      </c>
      <c r="C13" s="4">
        <v>2597</v>
      </c>
      <c r="D13" s="3">
        <v>2.4169606045699999E-2</v>
      </c>
      <c r="E13" s="10"/>
    </row>
    <row r="14" spans="1:5" x14ac:dyDescent="0.25">
      <c r="A14" s="2" t="s">
        <v>453</v>
      </c>
      <c r="B14" s="2" t="s">
        <v>139</v>
      </c>
      <c r="C14" s="4">
        <v>2205</v>
      </c>
      <c r="D14" s="3">
        <v>2.0521363623699999E-2</v>
      </c>
      <c r="E14" s="10"/>
    </row>
    <row r="15" spans="1:5" x14ac:dyDescent="0.25">
      <c r="A15" s="2" t="s">
        <v>453</v>
      </c>
      <c r="B15" s="2" t="s">
        <v>159</v>
      </c>
      <c r="C15" s="4">
        <v>1794</v>
      </c>
      <c r="D15" s="3">
        <v>1.6696293125100001E-2</v>
      </c>
      <c r="E15" s="10"/>
    </row>
    <row r="16" spans="1:5" x14ac:dyDescent="0.25">
      <c r="A16" s="13" t="s">
        <v>453</v>
      </c>
      <c r="B16" s="13" t="s">
        <v>103</v>
      </c>
      <c r="C16" s="14">
        <v>1713</v>
      </c>
      <c r="D16" s="15">
        <v>1.5942447114399998E-2</v>
      </c>
      <c r="E16" s="16" t="s">
        <v>469</v>
      </c>
    </row>
    <row r="17" spans="1:5" x14ac:dyDescent="0.25">
      <c r="A17" s="2" t="s">
        <v>453</v>
      </c>
      <c r="B17" s="2" t="s">
        <v>138</v>
      </c>
      <c r="C17" s="4">
        <v>1652</v>
      </c>
      <c r="D17" s="3">
        <v>1.53747359212E-2</v>
      </c>
      <c r="E17" s="10"/>
    </row>
    <row r="18" spans="1:5" x14ac:dyDescent="0.25">
      <c r="A18" s="13" t="s">
        <v>453</v>
      </c>
      <c r="B18" s="13" t="s">
        <v>106</v>
      </c>
      <c r="C18" s="14">
        <v>1555</v>
      </c>
      <c r="D18" s="15">
        <v>1.44719820566E-2</v>
      </c>
      <c r="E18" s="16" t="s">
        <v>469</v>
      </c>
    </row>
    <row r="19" spans="1:5" x14ac:dyDescent="0.25">
      <c r="A19" s="13" t="s">
        <v>453</v>
      </c>
      <c r="B19" s="13" t="s">
        <v>121</v>
      </c>
      <c r="C19" s="14">
        <v>1417</v>
      </c>
      <c r="D19" s="15">
        <v>1.31876518162E-2</v>
      </c>
      <c r="E19" s="16" t="s">
        <v>469</v>
      </c>
    </row>
    <row r="20" spans="1:5" x14ac:dyDescent="0.25">
      <c r="A20" s="2" t="s">
        <v>453</v>
      </c>
      <c r="B20" s="2" t="s">
        <v>141</v>
      </c>
      <c r="C20" s="4">
        <v>1386</v>
      </c>
      <c r="D20" s="3">
        <v>1.2899142849200001E-2</v>
      </c>
      <c r="E20" s="10"/>
    </row>
    <row r="21" spans="1:5" x14ac:dyDescent="0.25">
      <c r="A21" s="13" t="s">
        <v>453</v>
      </c>
      <c r="B21" s="13" t="s">
        <v>104</v>
      </c>
      <c r="C21" s="14">
        <v>1184</v>
      </c>
      <c r="D21" s="15">
        <v>1.1019181192899999E-2</v>
      </c>
      <c r="E21" s="16" t="s">
        <v>469</v>
      </c>
    </row>
    <row r="22" spans="1:5" x14ac:dyDescent="0.25">
      <c r="A22" s="13" t="s">
        <v>453</v>
      </c>
      <c r="B22" s="13" t="s">
        <v>158</v>
      </c>
      <c r="C22" s="14">
        <v>968</v>
      </c>
      <c r="D22" s="15">
        <v>9.0089251644999997E-3</v>
      </c>
      <c r="E22" s="16" t="s">
        <v>469</v>
      </c>
    </row>
    <row r="23" spans="1:5" x14ac:dyDescent="0.25">
      <c r="A23" s="13" t="s">
        <v>453</v>
      </c>
      <c r="B23" s="13" t="s">
        <v>116</v>
      </c>
      <c r="C23" s="14">
        <v>962</v>
      </c>
      <c r="D23" s="15">
        <v>8.9530847192600006E-3</v>
      </c>
      <c r="E23" s="16" t="s">
        <v>469</v>
      </c>
    </row>
    <row r="24" spans="1:5" x14ac:dyDescent="0.25">
      <c r="A24" s="13" t="s">
        <v>453</v>
      </c>
      <c r="B24" s="13" t="s">
        <v>109</v>
      </c>
      <c r="C24" s="14">
        <v>957</v>
      </c>
      <c r="D24" s="15">
        <v>8.9065510149E-3</v>
      </c>
      <c r="E24" s="16" t="s">
        <v>469</v>
      </c>
    </row>
    <row r="25" spans="1:5" x14ac:dyDescent="0.25">
      <c r="A25" s="13" t="s">
        <v>453</v>
      </c>
      <c r="B25" s="13" t="s">
        <v>115</v>
      </c>
      <c r="C25" s="14">
        <v>904</v>
      </c>
      <c r="D25" s="15">
        <v>8.4132937486600008E-3</v>
      </c>
      <c r="E25" s="16" t="s">
        <v>469</v>
      </c>
    </row>
    <row r="26" spans="1:5" x14ac:dyDescent="0.25">
      <c r="A26" s="13" t="s">
        <v>453</v>
      </c>
      <c r="B26" s="13" t="s">
        <v>117</v>
      </c>
      <c r="C26" s="14">
        <v>831</v>
      </c>
      <c r="D26" s="15">
        <v>7.7339016649800004E-3</v>
      </c>
      <c r="E26" s="16" t="s">
        <v>469</v>
      </c>
    </row>
    <row r="27" spans="1:5" x14ac:dyDescent="0.25">
      <c r="A27" s="13" t="s">
        <v>453</v>
      </c>
      <c r="B27" s="13" t="s">
        <v>153</v>
      </c>
      <c r="C27" s="14">
        <v>817</v>
      </c>
      <c r="D27" s="15">
        <v>7.6036072927600003E-3</v>
      </c>
      <c r="E27" s="16" t="s">
        <v>469</v>
      </c>
    </row>
    <row r="28" spans="1:5" x14ac:dyDescent="0.25">
      <c r="A28" s="13" t="s">
        <v>453</v>
      </c>
      <c r="B28" s="13" t="s">
        <v>122</v>
      </c>
      <c r="C28" s="14">
        <v>812</v>
      </c>
      <c r="D28" s="15">
        <v>7.5570735883999998E-3</v>
      </c>
      <c r="E28" s="16" t="s">
        <v>469</v>
      </c>
    </row>
    <row r="29" spans="1:5" x14ac:dyDescent="0.25">
      <c r="A29" s="2" t="s">
        <v>453</v>
      </c>
      <c r="B29" s="2" t="s">
        <v>154</v>
      </c>
      <c r="C29" s="4">
        <v>757</v>
      </c>
      <c r="D29" s="3">
        <v>7.0452028404199996E-3</v>
      </c>
      <c r="E29" s="10"/>
    </row>
    <row r="30" spans="1:5" x14ac:dyDescent="0.25">
      <c r="A30" s="13" t="s">
        <v>453</v>
      </c>
      <c r="B30" s="13" t="s">
        <v>113</v>
      </c>
      <c r="C30" s="14">
        <v>746</v>
      </c>
      <c r="D30" s="15">
        <v>6.94282869082E-3</v>
      </c>
      <c r="E30" s="16" t="s">
        <v>469</v>
      </c>
    </row>
    <row r="31" spans="1:5" x14ac:dyDescent="0.25">
      <c r="A31" s="13" t="s">
        <v>453</v>
      </c>
      <c r="B31" s="13" t="s">
        <v>120</v>
      </c>
      <c r="C31" s="14">
        <v>707</v>
      </c>
      <c r="D31" s="15">
        <v>6.5798657968E-3</v>
      </c>
      <c r="E31" s="16" t="s">
        <v>469</v>
      </c>
    </row>
    <row r="32" spans="1:5" x14ac:dyDescent="0.25">
      <c r="A32" s="13" t="s">
        <v>453</v>
      </c>
      <c r="B32" s="13" t="s">
        <v>105</v>
      </c>
      <c r="C32" s="14">
        <v>699</v>
      </c>
      <c r="D32" s="15">
        <v>6.5054118698199999E-3</v>
      </c>
      <c r="E32" s="16" t="s">
        <v>469</v>
      </c>
    </row>
    <row r="33" spans="1:5" x14ac:dyDescent="0.25">
      <c r="A33" s="13" t="s">
        <v>453</v>
      </c>
      <c r="B33" s="13" t="s">
        <v>118</v>
      </c>
      <c r="C33" s="14">
        <v>591</v>
      </c>
      <c r="D33" s="15">
        <v>5.5002838555999996E-3</v>
      </c>
      <c r="E33" s="16" t="s">
        <v>469</v>
      </c>
    </row>
    <row r="34" spans="1:5" x14ac:dyDescent="0.25">
      <c r="A34" s="13" t="s">
        <v>453</v>
      </c>
      <c r="B34" s="13" t="s">
        <v>107</v>
      </c>
      <c r="C34" s="14">
        <v>547</v>
      </c>
      <c r="D34" s="15">
        <v>5.0907872572100001E-3</v>
      </c>
      <c r="E34" s="16" t="s">
        <v>469</v>
      </c>
    </row>
    <row r="35" spans="1:5" x14ac:dyDescent="0.25">
      <c r="A35" s="13" t="s">
        <v>453</v>
      </c>
      <c r="B35" s="13" t="s">
        <v>102</v>
      </c>
      <c r="C35" s="14">
        <v>506</v>
      </c>
      <c r="D35" s="15">
        <v>4.7092108814400001E-3</v>
      </c>
      <c r="E35" s="16" t="s">
        <v>469</v>
      </c>
    </row>
    <row r="36" spans="1:5" x14ac:dyDescent="0.25">
      <c r="A36" s="2" t="s">
        <v>453</v>
      </c>
      <c r="B36" s="2" t="s">
        <v>135</v>
      </c>
      <c r="C36" s="4">
        <v>487</v>
      </c>
      <c r="D36" s="3">
        <v>4.5323828048700002E-3</v>
      </c>
      <c r="E36" s="10"/>
    </row>
    <row r="37" spans="1:5" x14ac:dyDescent="0.25">
      <c r="A37" s="13" t="s">
        <v>453</v>
      </c>
      <c r="B37" s="13" t="s">
        <v>152</v>
      </c>
      <c r="C37" s="14">
        <v>448</v>
      </c>
      <c r="D37" s="15">
        <v>4.1694199108400004E-3</v>
      </c>
      <c r="E37" s="16" t="s">
        <v>469</v>
      </c>
    </row>
    <row r="38" spans="1:5" x14ac:dyDescent="0.25">
      <c r="A38" s="13" t="s">
        <v>453</v>
      </c>
      <c r="B38" s="13" t="s">
        <v>324</v>
      </c>
      <c r="C38" s="14">
        <v>438</v>
      </c>
      <c r="D38" s="15">
        <v>4.0763525021200002E-3</v>
      </c>
      <c r="E38" s="16" t="s">
        <v>469</v>
      </c>
    </row>
    <row r="39" spans="1:5" x14ac:dyDescent="0.25">
      <c r="A39" s="2" t="s">
        <v>453</v>
      </c>
      <c r="B39" s="2" t="s">
        <v>134</v>
      </c>
      <c r="C39" s="4">
        <v>401</v>
      </c>
      <c r="D39" s="3">
        <v>3.7320030898399998E-3</v>
      </c>
      <c r="E39" s="10"/>
    </row>
    <row r="40" spans="1:5" x14ac:dyDescent="0.25">
      <c r="A40" s="2" t="s">
        <v>453</v>
      </c>
      <c r="B40" s="2" t="s">
        <v>142</v>
      </c>
      <c r="C40" s="4">
        <v>316</v>
      </c>
      <c r="D40" s="3">
        <v>2.9409301156799999E-3</v>
      </c>
      <c r="E40" s="10"/>
    </row>
    <row r="41" spans="1:5" x14ac:dyDescent="0.25">
      <c r="A41" s="13" t="s">
        <v>453</v>
      </c>
      <c r="B41" s="13" t="s">
        <v>112</v>
      </c>
      <c r="C41" s="14">
        <v>304</v>
      </c>
      <c r="D41" s="15">
        <v>2.8292492252100002E-3</v>
      </c>
      <c r="E41" s="16" t="s">
        <v>469</v>
      </c>
    </row>
    <row r="42" spans="1:5" x14ac:dyDescent="0.25">
      <c r="A42" s="13" t="s">
        <v>453</v>
      </c>
      <c r="B42" s="13" t="s">
        <v>156</v>
      </c>
      <c r="C42" s="14">
        <v>294</v>
      </c>
      <c r="D42" s="15">
        <v>2.73618181649E-3</v>
      </c>
      <c r="E42" s="16" t="s">
        <v>469</v>
      </c>
    </row>
    <row r="43" spans="1:5" x14ac:dyDescent="0.25">
      <c r="A43" s="13" t="s">
        <v>453</v>
      </c>
      <c r="B43" s="13" t="s">
        <v>110</v>
      </c>
      <c r="C43" s="14">
        <v>293</v>
      </c>
      <c r="D43" s="15">
        <v>2.72687507562E-3</v>
      </c>
      <c r="E43" s="16" t="s">
        <v>469</v>
      </c>
    </row>
    <row r="44" spans="1:5" x14ac:dyDescent="0.25">
      <c r="A44" s="13" t="s">
        <v>453</v>
      </c>
      <c r="B44" s="13" t="s">
        <v>143</v>
      </c>
      <c r="C44" s="14">
        <v>255</v>
      </c>
      <c r="D44" s="15">
        <v>2.37321892247E-3</v>
      </c>
      <c r="E44" s="16" t="s">
        <v>469</v>
      </c>
    </row>
    <row r="45" spans="1:5" x14ac:dyDescent="0.25">
      <c r="A45" s="2" t="s">
        <v>453</v>
      </c>
      <c r="B45" s="2" t="s">
        <v>140</v>
      </c>
      <c r="C45" s="4">
        <v>191</v>
      </c>
      <c r="D45" s="3">
        <v>1.7775875066300001E-3</v>
      </c>
      <c r="E45" s="10"/>
    </row>
    <row r="46" spans="1:5" x14ac:dyDescent="0.25">
      <c r="A46" s="13" t="s">
        <v>453</v>
      </c>
      <c r="B46" s="13" t="s">
        <v>114</v>
      </c>
      <c r="C46" s="14">
        <v>154</v>
      </c>
      <c r="D46" s="15">
        <v>1.4332380943499999E-3</v>
      </c>
      <c r="E46" s="16" t="s">
        <v>469</v>
      </c>
    </row>
    <row r="47" spans="1:5" x14ac:dyDescent="0.25">
      <c r="A47" s="13" t="s">
        <v>453</v>
      </c>
      <c r="B47" s="13" t="s">
        <v>157</v>
      </c>
      <c r="C47" s="14">
        <v>143</v>
      </c>
      <c r="D47" s="15">
        <v>1.3308639447600001E-3</v>
      </c>
      <c r="E47" s="16" t="s">
        <v>469</v>
      </c>
    </row>
    <row r="48" spans="1:5" x14ac:dyDescent="0.25">
      <c r="A48" s="13" t="s">
        <v>453</v>
      </c>
      <c r="B48" s="13" t="s">
        <v>144</v>
      </c>
      <c r="C48" s="14">
        <v>136</v>
      </c>
      <c r="D48" s="15">
        <v>1.2657167586500001E-3</v>
      </c>
      <c r="E48" s="16" t="s">
        <v>469</v>
      </c>
    </row>
    <row r="49" spans="1:5" x14ac:dyDescent="0.25">
      <c r="A49" s="2" t="s">
        <v>453</v>
      </c>
      <c r="B49" s="2" t="s">
        <v>155</v>
      </c>
      <c r="C49" s="4">
        <v>94</v>
      </c>
      <c r="D49" s="3">
        <v>8.7483364200699996E-4</v>
      </c>
      <c r="E49" s="10"/>
    </row>
    <row r="50" spans="1:5" x14ac:dyDescent="0.25">
      <c r="A50" s="1"/>
      <c r="B50" s="1"/>
      <c r="C50" s="1"/>
      <c r="D50" s="1"/>
    </row>
    <row r="51" spans="1:5" x14ac:dyDescent="0.25">
      <c r="A51" s="1"/>
      <c r="B51" s="1"/>
      <c r="C51" s="1"/>
      <c r="D51" s="1"/>
    </row>
    <row r="52" spans="1:5" x14ac:dyDescent="0.25">
      <c r="A52" s="1"/>
      <c r="B52" s="1"/>
      <c r="C52" s="1"/>
      <c r="D52" s="1"/>
    </row>
    <row r="53" spans="1:5" x14ac:dyDescent="0.25">
      <c r="A53" s="1"/>
      <c r="B53" s="1"/>
      <c r="C53" s="1"/>
      <c r="D53" s="1"/>
    </row>
    <row r="54" spans="1:5" x14ac:dyDescent="0.25">
      <c r="A54" s="1"/>
      <c r="B54" s="1"/>
      <c r="C54" s="1"/>
      <c r="D54" s="1"/>
    </row>
    <row r="55" spans="1:5" x14ac:dyDescent="0.25">
      <c r="A55" s="1"/>
      <c r="B55" s="1"/>
      <c r="C55" s="1"/>
      <c r="D55" s="1"/>
    </row>
    <row r="56" spans="1:5" x14ac:dyDescent="0.25">
      <c r="A56" s="1"/>
      <c r="B56" s="1"/>
      <c r="C56" s="1"/>
      <c r="D56" s="1"/>
    </row>
    <row r="57" spans="1:5" x14ac:dyDescent="0.25">
      <c r="A57" s="1"/>
      <c r="B57" s="1"/>
      <c r="C57" s="1"/>
      <c r="D57" s="1"/>
    </row>
    <row r="58" spans="1:5" x14ac:dyDescent="0.25">
      <c r="A58" s="1"/>
      <c r="B58" s="1"/>
      <c r="C58" s="1"/>
      <c r="D58" s="1"/>
    </row>
    <row r="59" spans="1:5" x14ac:dyDescent="0.25">
      <c r="A59" s="1"/>
      <c r="B59" s="1"/>
      <c r="C59" s="1"/>
      <c r="D59" s="1"/>
    </row>
    <row r="60" spans="1:5" x14ac:dyDescent="0.25">
      <c r="A60" s="1"/>
      <c r="B60" s="1"/>
      <c r="C60" s="1"/>
      <c r="D60" s="1"/>
    </row>
    <row r="61" spans="1:5" x14ac:dyDescent="0.25">
      <c r="A61" s="1"/>
      <c r="B61" s="1"/>
      <c r="C61" s="1"/>
      <c r="D61" s="1"/>
    </row>
    <row r="62" spans="1:5" x14ac:dyDescent="0.25">
      <c r="A62" s="1"/>
      <c r="B62" s="1"/>
      <c r="C62" s="1"/>
      <c r="D62" s="1"/>
    </row>
    <row r="63" spans="1:5" x14ac:dyDescent="0.25">
      <c r="A63" s="1"/>
      <c r="B63" s="1"/>
      <c r="C63" s="1"/>
      <c r="D63" s="1"/>
    </row>
    <row r="64" spans="1:5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2"/>
  <sheetViews>
    <sheetView workbookViewId="0">
      <selection activeCell="J3" sqref="J3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451</v>
      </c>
      <c r="B2" s="24" t="s">
        <v>531</v>
      </c>
      <c r="C2" s="20">
        <v>980263</v>
      </c>
      <c r="D2" s="21">
        <v>1</v>
      </c>
      <c r="E2" s="10"/>
    </row>
    <row r="3" spans="1:5" x14ac:dyDescent="0.25">
      <c r="A3" s="25" t="s">
        <v>451</v>
      </c>
      <c r="B3" s="25" t="s">
        <v>4</v>
      </c>
      <c r="C3" s="26">
        <v>520116</v>
      </c>
      <c r="D3" s="27">
        <v>0.53058821969199998</v>
      </c>
      <c r="E3" s="30"/>
    </row>
    <row r="4" spans="1:5" x14ac:dyDescent="0.25">
      <c r="A4" s="25" t="s">
        <v>451</v>
      </c>
      <c r="B4" s="25" t="s">
        <v>93</v>
      </c>
      <c r="C4" s="26">
        <v>66795</v>
      </c>
      <c r="D4" s="27">
        <v>6.8139876747400005E-2</v>
      </c>
      <c r="E4" s="30"/>
    </row>
    <row r="5" spans="1:5" x14ac:dyDescent="0.25">
      <c r="A5" s="2" t="s">
        <v>451</v>
      </c>
      <c r="B5" s="2" t="s">
        <v>95</v>
      </c>
      <c r="C5" s="4">
        <v>50796</v>
      </c>
      <c r="D5" s="3">
        <v>5.1818746601700001E-2</v>
      </c>
      <c r="E5" s="10"/>
    </row>
    <row r="6" spans="1:5" x14ac:dyDescent="0.25">
      <c r="A6" s="2" t="s">
        <v>451</v>
      </c>
      <c r="B6" s="2" t="s">
        <v>1</v>
      </c>
      <c r="C6" s="4">
        <v>41011</v>
      </c>
      <c r="D6" s="3">
        <v>4.1836731570999999E-2</v>
      </c>
      <c r="E6" s="10"/>
    </row>
    <row r="7" spans="1:5" x14ac:dyDescent="0.25">
      <c r="A7" s="2" t="s">
        <v>451</v>
      </c>
      <c r="B7" s="2" t="s">
        <v>0</v>
      </c>
      <c r="C7" s="4">
        <v>34961</v>
      </c>
      <c r="D7" s="3">
        <v>3.5664918496400001E-2</v>
      </c>
      <c r="E7" s="10"/>
    </row>
    <row r="8" spans="1:5" x14ac:dyDescent="0.25">
      <c r="A8" s="2" t="s">
        <v>451</v>
      </c>
      <c r="B8" s="2" t="s">
        <v>97</v>
      </c>
      <c r="C8" s="4">
        <v>27749</v>
      </c>
      <c r="D8" s="3">
        <v>2.8307709257600001E-2</v>
      </c>
      <c r="E8" s="10"/>
    </row>
    <row r="9" spans="1:5" x14ac:dyDescent="0.25">
      <c r="A9" s="2" t="s">
        <v>451</v>
      </c>
      <c r="B9" s="2" t="s">
        <v>2</v>
      </c>
      <c r="C9" s="4">
        <v>25259</v>
      </c>
      <c r="D9" s="3">
        <v>2.57675746203E-2</v>
      </c>
      <c r="E9" s="10"/>
    </row>
    <row r="10" spans="1:5" x14ac:dyDescent="0.25">
      <c r="A10" s="2" t="s">
        <v>451</v>
      </c>
      <c r="B10" s="2" t="s">
        <v>99</v>
      </c>
      <c r="C10" s="4">
        <v>21391</v>
      </c>
      <c r="D10" s="3">
        <v>2.1821694790099998E-2</v>
      </c>
      <c r="E10" s="10"/>
    </row>
    <row r="11" spans="1:5" x14ac:dyDescent="0.25">
      <c r="A11" s="2" t="s">
        <v>451</v>
      </c>
      <c r="B11" s="2" t="s">
        <v>126</v>
      </c>
      <c r="C11" s="4">
        <v>16901</v>
      </c>
      <c r="D11" s="3">
        <v>1.7241291367700001E-2</v>
      </c>
      <c r="E11" s="10"/>
    </row>
    <row r="12" spans="1:5" x14ac:dyDescent="0.25">
      <c r="A12" s="2" t="s">
        <v>451</v>
      </c>
      <c r="B12" s="2" t="s">
        <v>98</v>
      </c>
      <c r="C12" s="4">
        <v>16419</v>
      </c>
      <c r="D12" s="3">
        <v>1.67495865905E-2</v>
      </c>
      <c r="E12" s="10"/>
    </row>
    <row r="13" spans="1:5" x14ac:dyDescent="0.25">
      <c r="A13" s="2" t="s">
        <v>451</v>
      </c>
      <c r="B13" s="2" t="s">
        <v>128</v>
      </c>
      <c r="C13" s="4">
        <v>12192</v>
      </c>
      <c r="D13" s="3">
        <v>1.24374785134E-2</v>
      </c>
      <c r="E13" s="10"/>
    </row>
    <row r="14" spans="1:5" x14ac:dyDescent="0.25">
      <c r="A14" s="2" t="s">
        <v>451</v>
      </c>
      <c r="B14" s="2" t="s">
        <v>129</v>
      </c>
      <c r="C14" s="4">
        <v>10208</v>
      </c>
      <c r="D14" s="3">
        <v>1.04135318787E-2</v>
      </c>
      <c r="E14" s="10"/>
    </row>
    <row r="15" spans="1:5" x14ac:dyDescent="0.25">
      <c r="A15" s="2" t="s">
        <v>451</v>
      </c>
      <c r="B15" s="2" t="s">
        <v>101</v>
      </c>
      <c r="C15" s="4">
        <v>9563</v>
      </c>
      <c r="D15" s="3">
        <v>9.7555451955200004E-3</v>
      </c>
      <c r="E15" s="10"/>
    </row>
    <row r="16" spans="1:5" x14ac:dyDescent="0.25">
      <c r="A16" s="2" t="s">
        <v>451</v>
      </c>
      <c r="B16" s="2" t="s">
        <v>130</v>
      </c>
      <c r="C16" s="4">
        <v>9355</v>
      </c>
      <c r="D16" s="3">
        <v>9.5433572418799992E-3</v>
      </c>
      <c r="E16" s="10"/>
    </row>
    <row r="17" spans="1:5" x14ac:dyDescent="0.25">
      <c r="A17" s="2" t="s">
        <v>451</v>
      </c>
      <c r="B17" s="2" t="s">
        <v>94</v>
      </c>
      <c r="C17" s="4">
        <v>7569</v>
      </c>
      <c r="D17" s="3">
        <v>7.7213972168699999E-3</v>
      </c>
      <c r="E17" s="10"/>
    </row>
    <row r="18" spans="1:5" x14ac:dyDescent="0.25">
      <c r="A18" s="2" t="s">
        <v>451</v>
      </c>
      <c r="B18" s="2" t="s">
        <v>92</v>
      </c>
      <c r="C18" s="4">
        <v>6050</v>
      </c>
      <c r="D18" s="3">
        <v>6.1718130746499997E-3</v>
      </c>
      <c r="E18" s="10"/>
    </row>
    <row r="19" spans="1:5" x14ac:dyDescent="0.25">
      <c r="A19" s="2" t="s">
        <v>451</v>
      </c>
      <c r="B19" s="2" t="s">
        <v>96</v>
      </c>
      <c r="C19" s="4">
        <v>5675</v>
      </c>
      <c r="D19" s="3">
        <v>5.7892626774700001E-3</v>
      </c>
      <c r="E19" s="10"/>
    </row>
    <row r="20" spans="1:5" x14ac:dyDescent="0.25">
      <c r="A20" s="2" t="s">
        <v>451</v>
      </c>
      <c r="B20" s="2" t="s">
        <v>3</v>
      </c>
      <c r="C20" s="4">
        <v>5652</v>
      </c>
      <c r="D20" s="3">
        <v>5.7657995864400001E-3</v>
      </c>
      <c r="E20" s="10"/>
    </row>
    <row r="21" spans="1:5" x14ac:dyDescent="0.25">
      <c r="A21" s="2" t="s">
        <v>451</v>
      </c>
      <c r="B21" s="2" t="s">
        <v>127</v>
      </c>
      <c r="C21" s="4">
        <v>5581</v>
      </c>
      <c r="D21" s="3">
        <v>5.6933700445700001E-3</v>
      </c>
      <c r="E21" s="10"/>
    </row>
    <row r="22" spans="1:5" x14ac:dyDescent="0.25">
      <c r="A22" s="2" t="s">
        <v>451</v>
      </c>
      <c r="B22" s="2" t="s">
        <v>90</v>
      </c>
      <c r="C22" s="4">
        <v>5372</v>
      </c>
      <c r="D22" s="3">
        <v>5.4801619565399999E-3</v>
      </c>
      <c r="E22" s="10"/>
    </row>
    <row r="23" spans="1:5" x14ac:dyDescent="0.25">
      <c r="A23" s="2" t="s">
        <v>451</v>
      </c>
      <c r="B23" s="2" t="s">
        <v>166</v>
      </c>
      <c r="C23" s="4">
        <v>5139</v>
      </c>
      <c r="D23" s="3">
        <v>5.2424706430799998E-3</v>
      </c>
      <c r="E23" s="10"/>
    </row>
    <row r="24" spans="1:5" x14ac:dyDescent="0.25">
      <c r="A24" s="2" t="s">
        <v>451</v>
      </c>
      <c r="B24" s="2" t="s">
        <v>91</v>
      </c>
      <c r="C24" s="4">
        <v>3304</v>
      </c>
      <c r="D24" s="3">
        <v>3.37052403284E-3</v>
      </c>
      <c r="E24" s="10"/>
    </row>
    <row r="25" spans="1:5" x14ac:dyDescent="0.25">
      <c r="A25" s="13" t="s">
        <v>451</v>
      </c>
      <c r="B25" s="13" t="s">
        <v>125</v>
      </c>
      <c r="C25" s="14">
        <v>2495</v>
      </c>
      <c r="D25" s="15">
        <v>2.5452353093E-3</v>
      </c>
      <c r="E25" s="16" t="s">
        <v>469</v>
      </c>
    </row>
    <row r="26" spans="1:5" x14ac:dyDescent="0.25">
      <c r="A26" s="2" t="s">
        <v>451</v>
      </c>
      <c r="B26" s="2" t="s">
        <v>170</v>
      </c>
      <c r="C26" s="4">
        <v>1090</v>
      </c>
      <c r="D26" s="3">
        <v>1.1119464878300001E-3</v>
      </c>
      <c r="E26" s="10"/>
    </row>
    <row r="27" spans="1:5" x14ac:dyDescent="0.25">
      <c r="A27" s="2" t="s">
        <v>451</v>
      </c>
      <c r="B27" s="2" t="s">
        <v>100</v>
      </c>
      <c r="C27" s="4">
        <v>873</v>
      </c>
      <c r="D27" s="3">
        <v>8.90577324657E-4</v>
      </c>
      <c r="E27" s="10"/>
    </row>
    <row r="28" spans="1:5" x14ac:dyDescent="0.25">
      <c r="A28" s="2" t="s">
        <v>451</v>
      </c>
      <c r="B28" s="2" t="s">
        <v>169</v>
      </c>
      <c r="C28" s="4">
        <v>695</v>
      </c>
      <c r="D28" s="3">
        <v>7.0899340279099998E-4</v>
      </c>
      <c r="E28" s="10"/>
    </row>
    <row r="29" spans="1:5" x14ac:dyDescent="0.25">
      <c r="A29" s="2" t="s">
        <v>451</v>
      </c>
      <c r="B29" s="2" t="s">
        <v>173</v>
      </c>
      <c r="C29" s="4">
        <v>682</v>
      </c>
      <c r="D29" s="3">
        <v>6.9573165568799999E-4</v>
      </c>
      <c r="E29" s="10"/>
    </row>
    <row r="30" spans="1:5" x14ac:dyDescent="0.25">
      <c r="A30" s="13" t="s">
        <v>451</v>
      </c>
      <c r="B30" s="13" t="s">
        <v>124</v>
      </c>
      <c r="C30" s="14">
        <v>628</v>
      </c>
      <c r="D30" s="15">
        <v>6.4064439849299999E-4</v>
      </c>
      <c r="E30" s="16" t="s">
        <v>469</v>
      </c>
    </row>
    <row r="31" spans="1:5" x14ac:dyDescent="0.25">
      <c r="A31" s="2" t="s">
        <v>451</v>
      </c>
      <c r="B31" s="2" t="s">
        <v>131</v>
      </c>
      <c r="C31" s="4">
        <v>612</v>
      </c>
      <c r="D31" s="3">
        <v>6.2432224821300003E-4</v>
      </c>
      <c r="E31" s="10"/>
    </row>
    <row r="32" spans="1:5" x14ac:dyDescent="0.25">
      <c r="A32" s="13" t="s">
        <v>451</v>
      </c>
      <c r="B32" s="13" t="s">
        <v>123</v>
      </c>
      <c r="C32" s="14">
        <v>321</v>
      </c>
      <c r="D32" s="15">
        <v>3.2746313999400001E-4</v>
      </c>
      <c r="E32" s="16" t="s">
        <v>469</v>
      </c>
    </row>
    <row r="33" spans="1:5" x14ac:dyDescent="0.25">
      <c r="A33" s="13" t="s">
        <v>451</v>
      </c>
      <c r="B33" s="13" t="s">
        <v>161</v>
      </c>
      <c r="C33" s="14">
        <v>299</v>
      </c>
      <c r="D33" s="15">
        <v>3.05020183359E-4</v>
      </c>
      <c r="E33" s="16" t="s">
        <v>469</v>
      </c>
    </row>
    <row r="34" spans="1:5" x14ac:dyDescent="0.25">
      <c r="A34" s="2" t="s">
        <v>451</v>
      </c>
      <c r="B34" s="2" t="s">
        <v>147</v>
      </c>
      <c r="C34" s="4">
        <v>259</v>
      </c>
      <c r="D34" s="3">
        <v>2.6421480765899998E-4</v>
      </c>
      <c r="E34" s="10"/>
    </row>
    <row r="35" spans="1:5" x14ac:dyDescent="0.25">
      <c r="A35" s="13" t="s">
        <v>451</v>
      </c>
      <c r="B35" s="13" t="s">
        <v>174</v>
      </c>
      <c r="C35" s="14">
        <v>197</v>
      </c>
      <c r="D35" s="15">
        <v>2.0096647532299999E-4</v>
      </c>
      <c r="E35" s="16" t="s">
        <v>469</v>
      </c>
    </row>
    <row r="36" spans="1:5" x14ac:dyDescent="0.25">
      <c r="A36" s="13" t="s">
        <v>451</v>
      </c>
      <c r="B36" s="13" t="s">
        <v>165</v>
      </c>
      <c r="C36" s="14">
        <v>188</v>
      </c>
      <c r="D36" s="15">
        <v>1.91785265791E-4</v>
      </c>
      <c r="E36" s="16" t="s">
        <v>469</v>
      </c>
    </row>
    <row r="37" spans="1:5" x14ac:dyDescent="0.25">
      <c r="A37" s="2" t="s">
        <v>451</v>
      </c>
      <c r="B37" s="2" t="s">
        <v>168</v>
      </c>
      <c r="C37" s="4">
        <v>167</v>
      </c>
      <c r="D37" s="3">
        <v>1.70362443548E-4</v>
      </c>
      <c r="E37" s="10"/>
    </row>
    <row r="38" spans="1:5" x14ac:dyDescent="0.25">
      <c r="A38" s="13" t="s">
        <v>451</v>
      </c>
      <c r="B38" s="13" t="s">
        <v>133</v>
      </c>
      <c r="C38" s="14">
        <v>161</v>
      </c>
      <c r="D38" s="15">
        <v>1.64241637193E-4</v>
      </c>
      <c r="E38" s="16" t="s">
        <v>469</v>
      </c>
    </row>
    <row r="39" spans="1:5" x14ac:dyDescent="0.25">
      <c r="A39" s="13" t="s">
        <v>451</v>
      </c>
      <c r="B39" s="13" t="s">
        <v>163</v>
      </c>
      <c r="C39" s="14">
        <v>158</v>
      </c>
      <c r="D39" s="15">
        <v>1.6118123401600001E-4</v>
      </c>
      <c r="E39" s="16" t="s">
        <v>469</v>
      </c>
    </row>
    <row r="40" spans="1:5" x14ac:dyDescent="0.25">
      <c r="A40" s="13" t="s">
        <v>451</v>
      </c>
      <c r="B40" s="13" t="s">
        <v>150</v>
      </c>
      <c r="C40" s="14">
        <v>151</v>
      </c>
      <c r="D40" s="15">
        <v>1.5404029326800001E-4</v>
      </c>
      <c r="E40" s="16" t="s">
        <v>469</v>
      </c>
    </row>
    <row r="41" spans="1:5" x14ac:dyDescent="0.25">
      <c r="A41" s="13" t="s">
        <v>451</v>
      </c>
      <c r="B41" s="13" t="s">
        <v>160</v>
      </c>
      <c r="C41" s="14">
        <v>135</v>
      </c>
      <c r="D41" s="15">
        <v>1.3771814298799999E-4</v>
      </c>
      <c r="E41" s="16" t="s">
        <v>469</v>
      </c>
    </row>
    <row r="42" spans="1:5" x14ac:dyDescent="0.25">
      <c r="A42" s="13" t="s">
        <v>451</v>
      </c>
      <c r="B42" s="13" t="s">
        <v>145</v>
      </c>
      <c r="C42" s="14">
        <v>132</v>
      </c>
      <c r="D42" s="15">
        <v>1.34657739811E-4</v>
      </c>
      <c r="E42" s="16" t="s">
        <v>469</v>
      </c>
    </row>
    <row r="43" spans="1:5" x14ac:dyDescent="0.25">
      <c r="A43" s="13" t="s">
        <v>451</v>
      </c>
      <c r="B43" s="13" t="s">
        <v>177</v>
      </c>
      <c r="C43" s="14">
        <v>114</v>
      </c>
      <c r="D43" s="15">
        <v>1.16295320746E-4</v>
      </c>
      <c r="E43" s="16" t="s">
        <v>469</v>
      </c>
    </row>
    <row r="44" spans="1:5" x14ac:dyDescent="0.25">
      <c r="A44" s="13" t="s">
        <v>451</v>
      </c>
      <c r="B44" s="13" t="s">
        <v>175</v>
      </c>
      <c r="C44" s="14">
        <v>111</v>
      </c>
      <c r="D44" s="15">
        <v>1.1323491756799999E-4</v>
      </c>
      <c r="E44" s="16" t="s">
        <v>469</v>
      </c>
    </row>
    <row r="45" spans="1:5" x14ac:dyDescent="0.25">
      <c r="A45" s="2" t="s">
        <v>451</v>
      </c>
      <c r="B45" s="2" t="s">
        <v>178</v>
      </c>
      <c r="C45" s="4">
        <v>97</v>
      </c>
      <c r="D45" s="3">
        <v>9.8953036073000001E-5</v>
      </c>
      <c r="E45" s="10"/>
    </row>
    <row r="46" spans="1:5" x14ac:dyDescent="0.25">
      <c r="A46" s="13" t="s">
        <v>451</v>
      </c>
      <c r="B46" s="13" t="s">
        <v>171</v>
      </c>
      <c r="C46" s="14">
        <v>96</v>
      </c>
      <c r="D46" s="15">
        <v>9.7932901680499997E-5</v>
      </c>
      <c r="E46" s="16" t="s">
        <v>469</v>
      </c>
    </row>
    <row r="47" spans="1:5" x14ac:dyDescent="0.25">
      <c r="A47" s="13" t="s">
        <v>451</v>
      </c>
      <c r="B47" s="13" t="s">
        <v>172</v>
      </c>
      <c r="C47" s="14">
        <v>78</v>
      </c>
      <c r="D47" s="15">
        <v>7.9570482615399994E-5</v>
      </c>
      <c r="E47" s="16" t="s">
        <v>469</v>
      </c>
    </row>
    <row r="48" spans="1:5" x14ac:dyDescent="0.25">
      <c r="A48" s="13" t="s">
        <v>451</v>
      </c>
      <c r="B48" s="13" t="s">
        <v>146</v>
      </c>
      <c r="C48" s="14">
        <v>71</v>
      </c>
      <c r="D48" s="15">
        <v>7.24295418678E-5</v>
      </c>
      <c r="E48" s="16" t="s">
        <v>469</v>
      </c>
    </row>
    <row r="49" spans="1:5" x14ac:dyDescent="0.25">
      <c r="A49" s="13" t="s">
        <v>451</v>
      </c>
      <c r="B49" s="13" t="s">
        <v>151</v>
      </c>
      <c r="C49" s="14">
        <v>52</v>
      </c>
      <c r="D49" s="15">
        <v>5.3046988410299998E-5</v>
      </c>
      <c r="E49" s="16" t="s">
        <v>469</v>
      </c>
    </row>
    <row r="50" spans="1:5" x14ac:dyDescent="0.25">
      <c r="A50" s="13" t="s">
        <v>451</v>
      </c>
      <c r="B50" s="13" t="s">
        <v>176</v>
      </c>
      <c r="C50" s="14">
        <v>49</v>
      </c>
      <c r="D50" s="15">
        <v>4.9986585232700001E-5</v>
      </c>
      <c r="E50" s="16" t="s">
        <v>469</v>
      </c>
    </row>
    <row r="51" spans="1:5" x14ac:dyDescent="0.25">
      <c r="A51" s="13" t="s">
        <v>451</v>
      </c>
      <c r="B51" s="13" t="s">
        <v>164</v>
      </c>
      <c r="C51" s="14">
        <v>46</v>
      </c>
      <c r="D51" s="15">
        <v>4.6926182055200001E-5</v>
      </c>
      <c r="E51" s="16" t="s">
        <v>469</v>
      </c>
    </row>
    <row r="52" spans="1:5" x14ac:dyDescent="0.25">
      <c r="A52" s="2" t="s">
        <v>451</v>
      </c>
      <c r="B52" s="2" t="s">
        <v>167</v>
      </c>
      <c r="C52" s="4">
        <v>40</v>
      </c>
      <c r="D52" s="3">
        <v>4.0805375700200002E-5</v>
      </c>
      <c r="E52" s="10"/>
    </row>
    <row r="53" spans="1:5" x14ac:dyDescent="0.25">
      <c r="A53" s="13" t="s">
        <v>451</v>
      </c>
      <c r="B53" s="13" t="s">
        <v>148</v>
      </c>
      <c r="C53" s="14">
        <v>37</v>
      </c>
      <c r="D53" s="15">
        <v>3.7744972522700002E-5</v>
      </c>
      <c r="E53" s="16" t="s">
        <v>469</v>
      </c>
    </row>
    <row r="54" spans="1:5" x14ac:dyDescent="0.25">
      <c r="A54" s="13" t="s">
        <v>451</v>
      </c>
      <c r="B54" s="13" t="s">
        <v>132</v>
      </c>
      <c r="C54" s="14">
        <v>30</v>
      </c>
      <c r="D54" s="15">
        <v>3.0604031775100001E-5</v>
      </c>
      <c r="E54" s="16" t="s">
        <v>469</v>
      </c>
    </row>
    <row r="55" spans="1:5" x14ac:dyDescent="0.25">
      <c r="A55" s="13" t="s">
        <v>451</v>
      </c>
      <c r="B55" s="13" t="s">
        <v>162</v>
      </c>
      <c r="C55" s="14">
        <v>8</v>
      </c>
      <c r="D55" s="15">
        <v>8.16107514004E-6</v>
      </c>
      <c r="E55" s="16" t="s">
        <v>469</v>
      </c>
    </row>
    <row r="56" spans="1:5" x14ac:dyDescent="0.25">
      <c r="A56" s="2" t="s">
        <v>451</v>
      </c>
      <c r="B56" s="2" t="s">
        <v>149</v>
      </c>
      <c r="C56" s="4">
        <v>1</v>
      </c>
      <c r="D56" s="3">
        <v>1.0201343925E-6</v>
      </c>
      <c r="E56" s="10"/>
    </row>
    <row r="57" spans="1:5" x14ac:dyDescent="0.25">
      <c r="A57" s="1"/>
      <c r="B57" s="1"/>
      <c r="C57" s="1"/>
      <c r="D57" s="1"/>
    </row>
    <row r="58" spans="1:5" x14ac:dyDescent="0.25">
      <c r="A58" s="1"/>
      <c r="B58" s="1"/>
      <c r="C58" s="1"/>
      <c r="D58" s="1"/>
    </row>
    <row r="59" spans="1:5" x14ac:dyDescent="0.25">
      <c r="A59" s="1"/>
      <c r="B59" s="1"/>
      <c r="C59" s="1"/>
      <c r="D59" s="1"/>
    </row>
    <row r="60" spans="1:5" x14ac:dyDescent="0.25">
      <c r="A60" s="1"/>
      <c r="B60" s="1"/>
      <c r="C60" s="1"/>
      <c r="D60" s="1"/>
    </row>
    <row r="61" spans="1:5" x14ac:dyDescent="0.25">
      <c r="A61" s="1"/>
      <c r="B61" s="1"/>
      <c r="C61" s="1"/>
      <c r="D61" s="1"/>
    </row>
    <row r="62" spans="1:5" x14ac:dyDescent="0.25">
      <c r="A62" s="1"/>
      <c r="B62" s="1"/>
      <c r="C62" s="1"/>
      <c r="D62" s="1"/>
    </row>
    <row r="63" spans="1:5" x14ac:dyDescent="0.25">
      <c r="A63" s="1"/>
      <c r="B63" s="1"/>
      <c r="C63" s="1"/>
      <c r="D63" s="1"/>
    </row>
    <row r="64" spans="1:5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7"/>
  <sheetViews>
    <sheetView workbookViewId="0">
      <selection activeCell="H4" sqref="H4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452</v>
      </c>
      <c r="B2" s="24" t="s">
        <v>532</v>
      </c>
      <c r="C2" s="20">
        <v>375770</v>
      </c>
      <c r="D2" s="21">
        <v>1</v>
      </c>
      <c r="E2" s="10"/>
    </row>
    <row r="3" spans="1:5" x14ac:dyDescent="0.25">
      <c r="A3" s="25" t="s">
        <v>452</v>
      </c>
      <c r="B3" s="25" t="s">
        <v>299</v>
      </c>
      <c r="C3" s="26">
        <v>81321</v>
      </c>
      <c r="D3" s="27">
        <v>0.21641163477700001</v>
      </c>
      <c r="E3" s="30"/>
    </row>
    <row r="4" spans="1:5" x14ac:dyDescent="0.25">
      <c r="A4" s="25" t="s">
        <v>452</v>
      </c>
      <c r="B4" s="25" t="s">
        <v>31</v>
      </c>
      <c r="C4" s="26">
        <v>48571</v>
      </c>
      <c r="D4" s="27">
        <v>0.12925725842899999</v>
      </c>
      <c r="E4" s="10"/>
    </row>
    <row r="5" spans="1:5" x14ac:dyDescent="0.25">
      <c r="A5" s="25" t="s">
        <v>452</v>
      </c>
      <c r="B5" s="25" t="s">
        <v>37</v>
      </c>
      <c r="C5" s="26">
        <v>43482</v>
      </c>
      <c r="D5" s="27">
        <v>0.115714399766</v>
      </c>
      <c r="E5" s="10"/>
    </row>
    <row r="6" spans="1:5" x14ac:dyDescent="0.25">
      <c r="A6" s="2" t="s">
        <v>452</v>
      </c>
      <c r="B6" s="2" t="s">
        <v>58</v>
      </c>
      <c r="C6" s="4">
        <v>35840</v>
      </c>
      <c r="D6" s="3">
        <v>9.5377491550699994E-2</v>
      </c>
      <c r="E6" s="10"/>
    </row>
    <row r="7" spans="1:5" x14ac:dyDescent="0.25">
      <c r="A7" s="2" t="s">
        <v>452</v>
      </c>
      <c r="B7" s="2" t="s">
        <v>80</v>
      </c>
      <c r="C7" s="4">
        <v>26361</v>
      </c>
      <c r="D7" s="3">
        <v>7.0151954653099993E-2</v>
      </c>
      <c r="E7" s="10"/>
    </row>
    <row r="8" spans="1:5" x14ac:dyDescent="0.25">
      <c r="A8" s="2" t="s">
        <v>452</v>
      </c>
      <c r="B8" s="2" t="s">
        <v>34</v>
      </c>
      <c r="C8" s="4">
        <v>25536</v>
      </c>
      <c r="D8" s="3">
        <v>6.7956462729899997E-2</v>
      </c>
      <c r="E8" s="10"/>
    </row>
    <row r="9" spans="1:5" x14ac:dyDescent="0.25">
      <c r="A9" s="2" t="s">
        <v>452</v>
      </c>
      <c r="B9" s="2" t="s">
        <v>33</v>
      </c>
      <c r="C9" s="4">
        <v>16631</v>
      </c>
      <c r="D9" s="3">
        <v>4.4258455970399999E-2</v>
      </c>
      <c r="E9" s="10"/>
    </row>
    <row r="10" spans="1:5" x14ac:dyDescent="0.25">
      <c r="A10" s="2" t="s">
        <v>452</v>
      </c>
      <c r="B10" s="2" t="s">
        <v>32</v>
      </c>
      <c r="C10" s="4">
        <v>11825</v>
      </c>
      <c r="D10" s="3">
        <v>3.1468717566600003E-2</v>
      </c>
      <c r="E10" s="10"/>
    </row>
    <row r="11" spans="1:5" x14ac:dyDescent="0.25">
      <c r="A11" s="2" t="s">
        <v>452</v>
      </c>
      <c r="B11" s="2" t="s">
        <v>271</v>
      </c>
      <c r="C11" s="4">
        <v>10475</v>
      </c>
      <c r="D11" s="3">
        <v>2.7876094419500001E-2</v>
      </c>
      <c r="E11" s="10"/>
    </row>
    <row r="12" spans="1:5" x14ac:dyDescent="0.25">
      <c r="A12" s="2" t="s">
        <v>452</v>
      </c>
      <c r="B12" s="2" t="s">
        <v>275</v>
      </c>
      <c r="C12" s="4">
        <v>10159</v>
      </c>
      <c r="D12" s="3">
        <v>2.70351544828E-2</v>
      </c>
      <c r="E12" s="10"/>
    </row>
    <row r="13" spans="1:5" x14ac:dyDescent="0.25">
      <c r="A13" s="2" t="s">
        <v>452</v>
      </c>
      <c r="B13" s="2" t="s">
        <v>287</v>
      </c>
      <c r="C13" s="4">
        <v>9614</v>
      </c>
      <c r="D13" s="3">
        <v>2.5584799212299999E-2</v>
      </c>
      <c r="E13" s="10"/>
    </row>
    <row r="14" spans="1:5" x14ac:dyDescent="0.25">
      <c r="A14" s="2" t="s">
        <v>452</v>
      </c>
      <c r="B14" s="2" t="s">
        <v>276</v>
      </c>
      <c r="C14" s="4">
        <v>3686</v>
      </c>
      <c r="D14" s="3">
        <v>9.8091917928499993E-3</v>
      </c>
      <c r="E14" s="10"/>
    </row>
    <row r="15" spans="1:5" x14ac:dyDescent="0.25">
      <c r="A15" s="2" t="s">
        <v>452</v>
      </c>
      <c r="B15" s="2" t="s">
        <v>279</v>
      </c>
      <c r="C15" s="4">
        <v>3551</v>
      </c>
      <c r="D15" s="3">
        <v>9.4499294781400008E-3</v>
      </c>
      <c r="E15" s="10"/>
    </row>
    <row r="16" spans="1:5" x14ac:dyDescent="0.25">
      <c r="A16" s="2" t="s">
        <v>452</v>
      </c>
      <c r="B16" s="2" t="s">
        <v>38</v>
      </c>
      <c r="C16" s="4">
        <v>2837</v>
      </c>
      <c r="D16" s="3">
        <v>7.5498310136500003E-3</v>
      </c>
      <c r="E16" s="10"/>
    </row>
    <row r="17" spans="1:5" x14ac:dyDescent="0.25">
      <c r="A17" s="13" t="s">
        <v>452</v>
      </c>
      <c r="B17" s="13" t="s">
        <v>278</v>
      </c>
      <c r="C17" s="14">
        <v>2672</v>
      </c>
      <c r="D17" s="15">
        <v>7.1107326290000003E-3</v>
      </c>
      <c r="E17" s="16" t="s">
        <v>469</v>
      </c>
    </row>
    <row r="18" spans="1:5" x14ac:dyDescent="0.25">
      <c r="A18" s="13" t="s">
        <v>452</v>
      </c>
      <c r="B18" s="13" t="s">
        <v>281</v>
      </c>
      <c r="C18" s="14">
        <v>2169</v>
      </c>
      <c r="D18" s="15">
        <v>5.7721478563999996E-3</v>
      </c>
      <c r="E18" s="16" t="s">
        <v>469</v>
      </c>
    </row>
    <row r="19" spans="1:5" x14ac:dyDescent="0.25">
      <c r="A19" s="2" t="s">
        <v>452</v>
      </c>
      <c r="B19" s="2" t="s">
        <v>35</v>
      </c>
      <c r="C19" s="4">
        <v>1950</v>
      </c>
      <c r="D19" s="3">
        <v>5.1893445458699996E-3</v>
      </c>
      <c r="E19" s="10"/>
    </row>
    <row r="20" spans="1:5" x14ac:dyDescent="0.25">
      <c r="A20" s="2" t="s">
        <v>452</v>
      </c>
      <c r="B20" s="2" t="s">
        <v>36</v>
      </c>
      <c r="C20" s="4">
        <v>1426</v>
      </c>
      <c r="D20" s="3">
        <v>3.7948745243100001E-3</v>
      </c>
      <c r="E20" s="10"/>
    </row>
    <row r="21" spans="1:5" x14ac:dyDescent="0.25">
      <c r="A21" s="13" t="s">
        <v>452</v>
      </c>
      <c r="B21" s="13" t="s">
        <v>295</v>
      </c>
      <c r="C21" s="14">
        <v>1388</v>
      </c>
      <c r="D21" s="15">
        <v>3.6937488357199999E-3</v>
      </c>
      <c r="E21" s="16" t="s">
        <v>469</v>
      </c>
    </row>
    <row r="22" spans="1:5" x14ac:dyDescent="0.25">
      <c r="A22" s="2" t="s">
        <v>452</v>
      </c>
      <c r="B22" s="2" t="s">
        <v>272</v>
      </c>
      <c r="C22" s="4">
        <v>1062</v>
      </c>
      <c r="D22" s="3">
        <v>2.8261968757499999E-3</v>
      </c>
      <c r="E22" s="10"/>
    </row>
    <row r="23" spans="1:5" x14ac:dyDescent="0.25">
      <c r="A23" s="2" t="s">
        <v>452</v>
      </c>
      <c r="B23" s="2" t="s">
        <v>274</v>
      </c>
      <c r="C23" s="4">
        <v>959</v>
      </c>
      <c r="D23" s="3">
        <v>2.5520930356299999E-3</v>
      </c>
      <c r="E23" s="10"/>
    </row>
    <row r="24" spans="1:5" x14ac:dyDescent="0.25">
      <c r="A24" s="2" t="s">
        <v>452</v>
      </c>
      <c r="B24" s="2" t="s">
        <v>270</v>
      </c>
      <c r="C24" s="4">
        <v>862</v>
      </c>
      <c r="D24" s="3">
        <v>2.2939564095099999E-3</v>
      </c>
      <c r="E24" s="10"/>
    </row>
    <row r="25" spans="1:5" x14ac:dyDescent="0.25">
      <c r="A25" s="2" t="s">
        <v>452</v>
      </c>
      <c r="B25" s="2" t="s">
        <v>277</v>
      </c>
      <c r="C25" s="4">
        <v>788</v>
      </c>
      <c r="D25" s="3">
        <v>2.097027437E-3</v>
      </c>
      <c r="E25" s="10"/>
    </row>
    <row r="26" spans="1:5" x14ac:dyDescent="0.25">
      <c r="A26" s="2" t="s">
        <v>452</v>
      </c>
      <c r="B26" s="2" t="s">
        <v>280</v>
      </c>
      <c r="C26" s="4">
        <v>740</v>
      </c>
      <c r="D26" s="3">
        <v>1.9692897250999999E-3</v>
      </c>
      <c r="E26" s="10"/>
    </row>
    <row r="27" spans="1:5" x14ac:dyDescent="0.25">
      <c r="A27" s="13" t="s">
        <v>452</v>
      </c>
      <c r="B27" s="13" t="s">
        <v>292</v>
      </c>
      <c r="C27" s="14">
        <v>659</v>
      </c>
      <c r="D27" s="15">
        <v>1.7537323362699999E-3</v>
      </c>
      <c r="E27" s="16" t="s">
        <v>469</v>
      </c>
    </row>
    <row r="28" spans="1:5" x14ac:dyDescent="0.25">
      <c r="A28" s="2" t="s">
        <v>452</v>
      </c>
      <c r="B28" s="2" t="s">
        <v>288</v>
      </c>
      <c r="C28" s="4">
        <v>594</v>
      </c>
      <c r="D28" s="3">
        <v>1.58075418474E-3</v>
      </c>
      <c r="E28" s="10"/>
    </row>
    <row r="29" spans="1:5" x14ac:dyDescent="0.25">
      <c r="A29" s="13" t="s">
        <v>452</v>
      </c>
      <c r="B29" s="13" t="s">
        <v>289</v>
      </c>
      <c r="C29" s="14">
        <v>541</v>
      </c>
      <c r="D29" s="15">
        <v>1.4397104611899999E-3</v>
      </c>
      <c r="E29" s="16" t="s">
        <v>469</v>
      </c>
    </row>
    <row r="30" spans="1:5" x14ac:dyDescent="0.25">
      <c r="A30" s="13" t="s">
        <v>452</v>
      </c>
      <c r="B30" s="13" t="s">
        <v>290</v>
      </c>
      <c r="C30" s="14">
        <v>495</v>
      </c>
      <c r="D30" s="15">
        <v>1.3172951539499999E-3</v>
      </c>
      <c r="E30" s="16" t="s">
        <v>469</v>
      </c>
    </row>
    <row r="31" spans="1:5" x14ac:dyDescent="0.25">
      <c r="A31" s="2" t="s">
        <v>452</v>
      </c>
      <c r="B31" s="2" t="s">
        <v>282</v>
      </c>
      <c r="C31" s="4">
        <v>471</v>
      </c>
      <c r="D31" s="3">
        <v>1.2534262980000001E-3</v>
      </c>
      <c r="E31" s="10"/>
    </row>
    <row r="32" spans="1:5" x14ac:dyDescent="0.25">
      <c r="A32" s="13" t="s">
        <v>452</v>
      </c>
      <c r="B32" s="13" t="s">
        <v>296</v>
      </c>
      <c r="C32" s="14">
        <v>457</v>
      </c>
      <c r="D32" s="15">
        <v>1.2161694653599999E-3</v>
      </c>
      <c r="E32" s="16" t="s">
        <v>469</v>
      </c>
    </row>
    <row r="33" spans="1:5" x14ac:dyDescent="0.25">
      <c r="A33" s="13" t="s">
        <v>452</v>
      </c>
      <c r="B33" s="13" t="s">
        <v>291</v>
      </c>
      <c r="C33" s="14">
        <v>374</v>
      </c>
      <c r="D33" s="15">
        <v>9.9528967187399991E-4</v>
      </c>
      <c r="E33" s="16" t="s">
        <v>469</v>
      </c>
    </row>
    <row r="34" spans="1:5" x14ac:dyDescent="0.25">
      <c r="A34" s="13" t="s">
        <v>452</v>
      </c>
      <c r="B34" s="13" t="s">
        <v>273</v>
      </c>
      <c r="C34" s="14">
        <v>269</v>
      </c>
      <c r="D34" s="15">
        <v>7.1586342709600002E-4</v>
      </c>
      <c r="E34" s="16" t="s">
        <v>469</v>
      </c>
    </row>
    <row r="35" spans="1:5" x14ac:dyDescent="0.25">
      <c r="A35" s="2" t="s">
        <v>452</v>
      </c>
      <c r="B35" s="29" t="s">
        <v>202</v>
      </c>
      <c r="C35" s="4">
        <v>231</v>
      </c>
      <c r="D35" s="3">
        <v>6.1473773850999997E-4</v>
      </c>
      <c r="E35" s="10"/>
    </row>
    <row r="36" spans="1:5" x14ac:dyDescent="0.25">
      <c r="A36" s="13" t="s">
        <v>452</v>
      </c>
      <c r="B36" s="13" t="s">
        <v>294</v>
      </c>
      <c r="C36" s="14">
        <v>229</v>
      </c>
      <c r="D36" s="15">
        <v>6.09415333848E-4</v>
      </c>
      <c r="E36" s="16" t="s">
        <v>469</v>
      </c>
    </row>
    <row r="37" spans="1:5" x14ac:dyDescent="0.25">
      <c r="A37" s="13" t="s">
        <v>452</v>
      </c>
      <c r="B37" s="13" t="s">
        <v>298</v>
      </c>
      <c r="C37" s="14">
        <v>169</v>
      </c>
      <c r="D37" s="15">
        <v>4.4974319397500002E-4</v>
      </c>
      <c r="E37" s="16" t="s">
        <v>469</v>
      </c>
    </row>
    <row r="38" spans="1:5" x14ac:dyDescent="0.25">
      <c r="A38" s="13" t="s">
        <v>452</v>
      </c>
      <c r="B38" s="13" t="s">
        <v>286</v>
      </c>
      <c r="C38" s="14">
        <v>128</v>
      </c>
      <c r="D38" s="15">
        <v>3.4063389839500001E-4</v>
      </c>
      <c r="E38" s="16" t="s">
        <v>469</v>
      </c>
    </row>
    <row r="39" spans="1:5" x14ac:dyDescent="0.25">
      <c r="A39" s="13" t="s">
        <v>452</v>
      </c>
      <c r="B39" s="13" t="s">
        <v>293</v>
      </c>
      <c r="C39" s="14">
        <v>83</v>
      </c>
      <c r="D39" s="15">
        <v>2.2087979349100001E-4</v>
      </c>
      <c r="E39" s="16" t="s">
        <v>469</v>
      </c>
    </row>
    <row r="40" spans="1:5" x14ac:dyDescent="0.25">
      <c r="A40" s="2" t="s">
        <v>452</v>
      </c>
      <c r="B40" s="2" t="s">
        <v>285</v>
      </c>
      <c r="C40" s="4">
        <v>74</v>
      </c>
      <c r="D40" s="3">
        <v>1.9692897250999999E-4</v>
      </c>
      <c r="E40" s="10"/>
    </row>
    <row r="41" spans="1:5" x14ac:dyDescent="0.25">
      <c r="A41" s="13" t="s">
        <v>452</v>
      </c>
      <c r="B41" s="13" t="s">
        <v>297</v>
      </c>
      <c r="C41" s="14">
        <v>37</v>
      </c>
      <c r="D41" s="15">
        <v>9.8464486254900004E-5</v>
      </c>
      <c r="E41" s="16" t="s">
        <v>469</v>
      </c>
    </row>
    <row r="42" spans="1:5" x14ac:dyDescent="0.25">
      <c r="A42" s="13" t="s">
        <v>452</v>
      </c>
      <c r="B42" s="13" t="s">
        <v>283</v>
      </c>
      <c r="C42" s="14">
        <v>27</v>
      </c>
      <c r="D42" s="15">
        <v>7.1852462942799996E-5</v>
      </c>
      <c r="E42" s="16" t="s">
        <v>469</v>
      </c>
    </row>
    <row r="43" spans="1:5" x14ac:dyDescent="0.25">
      <c r="A43" s="13" t="s">
        <v>452</v>
      </c>
      <c r="B43" s="13" t="s">
        <v>284</v>
      </c>
      <c r="C43" s="14">
        <v>10</v>
      </c>
      <c r="D43" s="15">
        <v>2.6612023312100001E-5</v>
      </c>
      <c r="E43" s="16" t="s">
        <v>469</v>
      </c>
    </row>
    <row r="44" spans="1:5" x14ac:dyDescent="0.25">
      <c r="A44" s="1"/>
      <c r="B44" s="1"/>
      <c r="C44" s="1"/>
      <c r="D44" s="1"/>
    </row>
    <row r="45" spans="1:5" x14ac:dyDescent="0.25">
      <c r="A45" s="1"/>
      <c r="B45" s="1"/>
      <c r="C45" s="1"/>
      <c r="D45" s="1"/>
    </row>
    <row r="46" spans="1:5" x14ac:dyDescent="0.25">
      <c r="A46" s="1"/>
      <c r="B46" s="1"/>
      <c r="C46" s="1"/>
      <c r="D46" s="1"/>
    </row>
    <row r="47" spans="1:5" x14ac:dyDescent="0.25">
      <c r="A47" s="1"/>
      <c r="B47" s="1"/>
      <c r="C47" s="1"/>
      <c r="D47" s="1"/>
    </row>
    <row r="48" spans="1:5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8"/>
  <sheetViews>
    <sheetView workbookViewId="0">
      <selection activeCell="H9" sqref="H9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459</v>
      </c>
      <c r="B2" s="24" t="s">
        <v>533</v>
      </c>
      <c r="C2" s="20">
        <v>47420</v>
      </c>
      <c r="D2" s="21">
        <v>1</v>
      </c>
      <c r="E2" s="10"/>
    </row>
    <row r="3" spans="1:5" x14ac:dyDescent="0.25">
      <c r="A3" s="25" t="s">
        <v>459</v>
      </c>
      <c r="B3" s="25" t="s">
        <v>41</v>
      </c>
      <c r="C3" s="26">
        <v>20837</v>
      </c>
      <c r="D3" s="27">
        <v>0.43941374947299999</v>
      </c>
      <c r="E3" s="30"/>
    </row>
    <row r="4" spans="1:5" x14ac:dyDescent="0.25">
      <c r="A4" s="25" t="s">
        <v>459</v>
      </c>
      <c r="B4" s="25" t="s">
        <v>330</v>
      </c>
      <c r="C4" s="26">
        <v>18962</v>
      </c>
      <c r="D4" s="27">
        <v>0.39987347110900001</v>
      </c>
      <c r="E4" s="10"/>
    </row>
    <row r="5" spans="1:5" x14ac:dyDescent="0.25">
      <c r="A5" s="2" t="s">
        <v>459</v>
      </c>
      <c r="B5" s="2" t="s">
        <v>317</v>
      </c>
      <c r="C5" s="4">
        <v>1191</v>
      </c>
      <c r="D5" s="3">
        <v>2.51159848165E-2</v>
      </c>
      <c r="E5" s="10"/>
    </row>
    <row r="6" spans="1:5" x14ac:dyDescent="0.25">
      <c r="A6" s="2" t="s">
        <v>459</v>
      </c>
      <c r="B6" s="2" t="s">
        <v>42</v>
      </c>
      <c r="C6" s="4">
        <v>913</v>
      </c>
      <c r="D6" s="3">
        <v>1.9253479544500001E-2</v>
      </c>
      <c r="E6" s="10"/>
    </row>
    <row r="7" spans="1:5" x14ac:dyDescent="0.25">
      <c r="A7" s="2" t="s">
        <v>459</v>
      </c>
      <c r="B7" s="2" t="s">
        <v>316</v>
      </c>
      <c r="C7" s="4">
        <v>818</v>
      </c>
      <c r="D7" s="3">
        <v>1.7250105440699999E-2</v>
      </c>
      <c r="E7" s="10"/>
    </row>
    <row r="8" spans="1:5" x14ac:dyDescent="0.25">
      <c r="A8" s="2" t="s">
        <v>459</v>
      </c>
      <c r="B8" s="2" t="s">
        <v>318</v>
      </c>
      <c r="C8" s="4">
        <v>393</v>
      </c>
      <c r="D8" s="3">
        <v>8.2876423450000004E-3</v>
      </c>
      <c r="E8" s="10"/>
    </row>
    <row r="9" spans="1:5" x14ac:dyDescent="0.25">
      <c r="A9" s="2" t="s">
        <v>459</v>
      </c>
      <c r="B9" s="2" t="s">
        <v>314</v>
      </c>
      <c r="C9" s="4">
        <v>295</v>
      </c>
      <c r="D9" s="3">
        <v>6.2210037958700002E-3</v>
      </c>
      <c r="E9" s="10"/>
    </row>
    <row r="10" spans="1:5" x14ac:dyDescent="0.25">
      <c r="A10" s="2" t="s">
        <v>459</v>
      </c>
      <c r="B10" s="2" t="s">
        <v>329</v>
      </c>
      <c r="C10" s="4">
        <v>177</v>
      </c>
      <c r="D10" s="3">
        <v>3.7326022775199998E-3</v>
      </c>
      <c r="E10" s="10"/>
    </row>
    <row r="11" spans="1:5" x14ac:dyDescent="0.25">
      <c r="A11" s="2" t="s">
        <v>459</v>
      </c>
      <c r="B11" s="2" t="s">
        <v>315</v>
      </c>
      <c r="C11" s="4">
        <v>161</v>
      </c>
      <c r="D11" s="3">
        <v>3.3951919021500002E-3</v>
      </c>
      <c r="E11" s="10"/>
    </row>
    <row r="12" spans="1:5" x14ac:dyDescent="0.25">
      <c r="A12" s="2" t="s">
        <v>459</v>
      </c>
      <c r="B12" s="2" t="s">
        <v>319</v>
      </c>
      <c r="C12" s="4">
        <v>136</v>
      </c>
      <c r="D12" s="3">
        <v>2.86798819064E-3</v>
      </c>
      <c r="E12" s="10"/>
    </row>
    <row r="13" spans="1:5" x14ac:dyDescent="0.25">
      <c r="A13" s="1"/>
      <c r="B13" s="1"/>
      <c r="C13" s="1"/>
      <c r="D13" s="1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4"/>
  <sheetViews>
    <sheetView workbookViewId="0">
      <selection activeCell="H8" sqref="H8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457</v>
      </c>
      <c r="B2" s="24" t="s">
        <v>534</v>
      </c>
      <c r="C2" s="20">
        <v>211033</v>
      </c>
      <c r="D2" s="21">
        <v>1</v>
      </c>
      <c r="E2" s="10"/>
    </row>
    <row r="3" spans="1:5" x14ac:dyDescent="0.25">
      <c r="A3" s="25" t="s">
        <v>457</v>
      </c>
      <c r="B3" s="25" t="s">
        <v>29</v>
      </c>
      <c r="C3" s="26">
        <v>39843</v>
      </c>
      <c r="D3" s="27">
        <v>0.18879985594699999</v>
      </c>
      <c r="E3" s="30"/>
    </row>
    <row r="4" spans="1:5" x14ac:dyDescent="0.25">
      <c r="A4" s="2" t="s">
        <v>457</v>
      </c>
      <c r="B4" s="2" t="s">
        <v>30</v>
      </c>
      <c r="C4" s="4">
        <v>38822</v>
      </c>
      <c r="D4" s="3">
        <v>0.183961750058</v>
      </c>
      <c r="E4" s="10"/>
    </row>
    <row r="5" spans="1:5" x14ac:dyDescent="0.25">
      <c r="A5" s="2" t="s">
        <v>457</v>
      </c>
      <c r="B5" s="2" t="s">
        <v>260</v>
      </c>
      <c r="C5" s="4">
        <v>11605</v>
      </c>
      <c r="D5" s="3">
        <v>5.49913994494E-2</v>
      </c>
      <c r="E5" s="10"/>
    </row>
    <row r="6" spans="1:5" x14ac:dyDescent="0.25">
      <c r="A6" s="2" t="s">
        <v>457</v>
      </c>
      <c r="B6" s="2" t="s">
        <v>26</v>
      </c>
      <c r="C6" s="4">
        <v>11265</v>
      </c>
      <c r="D6" s="3">
        <v>5.3380277018299997E-2</v>
      </c>
      <c r="E6" s="10"/>
    </row>
    <row r="7" spans="1:5" x14ac:dyDescent="0.25">
      <c r="A7" s="2" t="s">
        <v>457</v>
      </c>
      <c r="B7" s="2" t="s">
        <v>23</v>
      </c>
      <c r="C7" s="4">
        <v>10873</v>
      </c>
      <c r="D7" s="3">
        <v>5.1522747627099998E-2</v>
      </c>
      <c r="E7" s="10"/>
    </row>
    <row r="8" spans="1:5" x14ac:dyDescent="0.25">
      <c r="A8" s="2" t="s">
        <v>457</v>
      </c>
      <c r="B8" s="2" t="s">
        <v>24</v>
      </c>
      <c r="C8" s="4">
        <v>10817</v>
      </c>
      <c r="D8" s="3">
        <v>5.1257386285599997E-2</v>
      </c>
      <c r="E8" s="10"/>
    </row>
    <row r="9" spans="1:5" x14ac:dyDescent="0.25">
      <c r="A9" s="28" t="s">
        <v>457</v>
      </c>
      <c r="B9" s="28" t="s">
        <v>46</v>
      </c>
      <c r="C9" s="22">
        <v>10031</v>
      </c>
      <c r="D9" s="23">
        <v>4.75328503125E-2</v>
      </c>
      <c r="E9" s="10"/>
    </row>
    <row r="10" spans="1:5" x14ac:dyDescent="0.25">
      <c r="A10" s="2" t="s">
        <v>457</v>
      </c>
      <c r="B10" s="2" t="s">
        <v>85</v>
      </c>
      <c r="C10" s="4">
        <v>6363</v>
      </c>
      <c r="D10" s="3">
        <v>3.01516824383E-2</v>
      </c>
      <c r="E10" s="10"/>
    </row>
    <row r="11" spans="1:5" x14ac:dyDescent="0.25">
      <c r="A11" s="2" t="s">
        <v>457</v>
      </c>
      <c r="B11" s="2" t="s">
        <v>255</v>
      </c>
      <c r="C11" s="4">
        <v>6147</v>
      </c>
      <c r="D11" s="3">
        <v>2.9128145835000001E-2</v>
      </c>
      <c r="E11" s="10"/>
    </row>
    <row r="12" spans="1:5" x14ac:dyDescent="0.25">
      <c r="A12" s="2" t="s">
        <v>457</v>
      </c>
      <c r="B12" s="2" t="s">
        <v>268</v>
      </c>
      <c r="C12" s="4">
        <v>5438</v>
      </c>
      <c r="D12" s="3">
        <v>2.57684817067E-2</v>
      </c>
      <c r="E12" s="10"/>
    </row>
    <row r="13" spans="1:5" x14ac:dyDescent="0.25">
      <c r="A13" s="2" t="s">
        <v>457</v>
      </c>
      <c r="B13" s="2" t="s">
        <v>263</v>
      </c>
      <c r="C13" s="4">
        <v>5231</v>
      </c>
      <c r="D13" s="3">
        <v>2.4787592461800002E-2</v>
      </c>
      <c r="E13" s="10"/>
    </row>
    <row r="14" spans="1:5" x14ac:dyDescent="0.25">
      <c r="A14" s="2" t="s">
        <v>457</v>
      </c>
      <c r="B14" s="2" t="s">
        <v>261</v>
      </c>
      <c r="C14" s="4">
        <v>4706</v>
      </c>
      <c r="D14" s="3">
        <v>2.2299829884400001E-2</v>
      </c>
      <c r="E14" s="10"/>
    </row>
    <row r="15" spans="1:5" x14ac:dyDescent="0.25">
      <c r="A15" s="2" t="s">
        <v>457</v>
      </c>
      <c r="B15" s="2" t="s">
        <v>25</v>
      </c>
      <c r="C15" s="4">
        <v>4097</v>
      </c>
      <c r="D15" s="3">
        <v>1.9414025294599999E-2</v>
      </c>
      <c r="E15" s="10"/>
    </row>
    <row r="16" spans="1:5" x14ac:dyDescent="0.25">
      <c r="A16" s="2" t="s">
        <v>457</v>
      </c>
      <c r="B16" s="2" t="s">
        <v>27</v>
      </c>
      <c r="C16" s="4">
        <v>3894</v>
      </c>
      <c r="D16" s="3">
        <v>1.84520904314E-2</v>
      </c>
      <c r="E16" s="10"/>
    </row>
    <row r="17" spans="1:5" x14ac:dyDescent="0.25">
      <c r="A17" s="2" t="s">
        <v>457</v>
      </c>
      <c r="B17" s="2" t="s">
        <v>259</v>
      </c>
      <c r="C17" s="4">
        <v>3280</v>
      </c>
      <c r="D17" s="3">
        <v>1.55425928646E-2</v>
      </c>
      <c r="E17" s="10"/>
    </row>
    <row r="18" spans="1:5" x14ac:dyDescent="0.25">
      <c r="A18" s="2" t="s">
        <v>457</v>
      </c>
      <c r="B18" s="2" t="s">
        <v>256</v>
      </c>
      <c r="C18" s="4">
        <v>2837</v>
      </c>
      <c r="D18" s="3">
        <v>1.3443395108800001E-2</v>
      </c>
      <c r="E18" s="10"/>
    </row>
    <row r="19" spans="1:5" x14ac:dyDescent="0.25">
      <c r="A19" s="2" t="s">
        <v>457</v>
      </c>
      <c r="B19" s="2" t="s">
        <v>258</v>
      </c>
      <c r="C19" s="4">
        <v>2633</v>
      </c>
      <c r="D19" s="3">
        <v>1.2476721650199999E-2</v>
      </c>
      <c r="E19" s="10"/>
    </row>
    <row r="20" spans="1:5" x14ac:dyDescent="0.25">
      <c r="A20" s="2" t="s">
        <v>457</v>
      </c>
      <c r="B20" s="2" t="s">
        <v>257</v>
      </c>
      <c r="C20" s="4">
        <v>1975</v>
      </c>
      <c r="D20" s="3">
        <v>9.3587258864699999E-3</v>
      </c>
      <c r="E20" s="10"/>
    </row>
    <row r="21" spans="1:5" x14ac:dyDescent="0.25">
      <c r="A21" s="2" t="s">
        <v>457</v>
      </c>
      <c r="B21" s="2" t="s">
        <v>251</v>
      </c>
      <c r="C21" s="4">
        <v>1876</v>
      </c>
      <c r="D21" s="3">
        <v>8.8896049432999995E-3</v>
      </c>
      <c r="E21" s="10"/>
    </row>
    <row r="22" spans="1:5" x14ac:dyDescent="0.25">
      <c r="A22" s="2" t="s">
        <v>457</v>
      </c>
      <c r="B22" s="2" t="s">
        <v>262</v>
      </c>
      <c r="C22" s="4">
        <v>1497</v>
      </c>
      <c r="D22" s="3">
        <v>7.0936772921800003E-3</v>
      </c>
      <c r="E22" s="10"/>
    </row>
    <row r="23" spans="1:5" x14ac:dyDescent="0.25">
      <c r="A23" s="2" t="s">
        <v>457</v>
      </c>
      <c r="B23" s="2" t="s">
        <v>266</v>
      </c>
      <c r="C23" s="4">
        <v>1148</v>
      </c>
      <c r="D23" s="3">
        <v>5.4399075026200002E-3</v>
      </c>
      <c r="E23" s="10"/>
    </row>
    <row r="24" spans="1:5" x14ac:dyDescent="0.25">
      <c r="A24" s="2" t="s">
        <v>457</v>
      </c>
      <c r="B24" s="2" t="s">
        <v>267</v>
      </c>
      <c r="C24" s="4">
        <v>868</v>
      </c>
      <c r="D24" s="3">
        <v>4.1131007946599999E-3</v>
      </c>
      <c r="E24" s="10"/>
    </row>
    <row r="25" spans="1:5" x14ac:dyDescent="0.25">
      <c r="A25" s="2" t="s">
        <v>457</v>
      </c>
      <c r="B25" s="2" t="s">
        <v>269</v>
      </c>
      <c r="C25" s="4">
        <v>649</v>
      </c>
      <c r="D25" s="3">
        <v>3.07534840523E-3</v>
      </c>
      <c r="E25" s="10"/>
    </row>
    <row r="26" spans="1:5" x14ac:dyDescent="0.25">
      <c r="A26" s="2" t="s">
        <v>457</v>
      </c>
      <c r="B26" s="2" t="s">
        <v>265</v>
      </c>
      <c r="C26" s="4">
        <v>445</v>
      </c>
      <c r="D26" s="3">
        <v>2.10867494657E-3</v>
      </c>
      <c r="E26" s="10"/>
    </row>
    <row r="27" spans="1:5" x14ac:dyDescent="0.25">
      <c r="A27" s="2" t="s">
        <v>457</v>
      </c>
      <c r="B27" s="2" t="s">
        <v>28</v>
      </c>
      <c r="C27" s="4">
        <v>444</v>
      </c>
      <c r="D27" s="3">
        <v>2.1039363511900001E-3</v>
      </c>
      <c r="E27" s="10"/>
    </row>
    <row r="28" spans="1:5" x14ac:dyDescent="0.25">
      <c r="A28" s="2" t="s">
        <v>457</v>
      </c>
      <c r="B28" s="2" t="s">
        <v>264</v>
      </c>
      <c r="C28" s="4">
        <v>428</v>
      </c>
      <c r="D28" s="3">
        <v>2.02811882502E-3</v>
      </c>
      <c r="E28" s="10"/>
    </row>
    <row r="29" spans="1:5" x14ac:dyDescent="0.25">
      <c r="A29" s="2" t="s">
        <v>457</v>
      </c>
      <c r="B29" s="2" t="s">
        <v>250</v>
      </c>
      <c r="C29" s="4">
        <v>396</v>
      </c>
      <c r="D29" s="3">
        <v>1.87648377268E-3</v>
      </c>
      <c r="E29" s="10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8"/>
  <sheetViews>
    <sheetView workbookViewId="0">
      <selection activeCell="L10" sqref="L10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456</v>
      </c>
      <c r="B2" s="24" t="s">
        <v>535</v>
      </c>
      <c r="C2" s="20">
        <v>195751</v>
      </c>
      <c r="D2" s="21">
        <v>1</v>
      </c>
      <c r="E2" s="10"/>
    </row>
    <row r="3" spans="1:5" x14ac:dyDescent="0.25">
      <c r="A3" s="25" t="s">
        <v>456</v>
      </c>
      <c r="B3" s="25" t="s">
        <v>22</v>
      </c>
      <c r="C3" s="26">
        <v>93064</v>
      </c>
      <c r="D3" s="27">
        <v>0.47542030436600002</v>
      </c>
      <c r="E3" s="30"/>
    </row>
    <row r="4" spans="1:5" x14ac:dyDescent="0.25">
      <c r="A4" s="2" t="s">
        <v>456</v>
      </c>
      <c r="B4" s="2" t="s">
        <v>210</v>
      </c>
      <c r="C4" s="4">
        <v>26265</v>
      </c>
      <c r="D4" s="3">
        <v>0.13417555976699999</v>
      </c>
      <c r="E4" s="10"/>
    </row>
    <row r="5" spans="1:5" x14ac:dyDescent="0.25">
      <c r="A5" s="2" t="s">
        <v>456</v>
      </c>
      <c r="B5" s="2" t="s">
        <v>19</v>
      </c>
      <c r="C5" s="4">
        <v>25505</v>
      </c>
      <c r="D5" s="3">
        <v>0.130293076408</v>
      </c>
      <c r="E5" s="10"/>
    </row>
    <row r="6" spans="1:5" x14ac:dyDescent="0.25">
      <c r="A6" s="2" t="s">
        <v>456</v>
      </c>
      <c r="B6" s="2" t="s">
        <v>20</v>
      </c>
      <c r="C6" s="4">
        <v>14287</v>
      </c>
      <c r="D6" s="3">
        <v>7.2985578617699998E-2</v>
      </c>
      <c r="E6" s="10"/>
    </row>
    <row r="7" spans="1:5" x14ac:dyDescent="0.25">
      <c r="A7" s="2" t="s">
        <v>456</v>
      </c>
      <c r="B7" s="2" t="s">
        <v>233</v>
      </c>
      <c r="C7" s="4">
        <v>4176</v>
      </c>
      <c r="D7" s="3">
        <v>2.1333224351300001E-2</v>
      </c>
      <c r="E7" s="10"/>
    </row>
    <row r="8" spans="1:5" x14ac:dyDescent="0.25">
      <c r="A8" s="2" t="s">
        <v>456</v>
      </c>
      <c r="B8" s="2" t="s">
        <v>21</v>
      </c>
      <c r="C8" s="4">
        <v>2882</v>
      </c>
      <c r="D8" s="3">
        <v>1.47227855796E-2</v>
      </c>
      <c r="E8" s="10"/>
    </row>
    <row r="9" spans="1:5" x14ac:dyDescent="0.25">
      <c r="A9" s="2" t="s">
        <v>456</v>
      </c>
      <c r="B9" s="2" t="s">
        <v>232</v>
      </c>
      <c r="C9" s="4">
        <v>1508</v>
      </c>
      <c r="D9" s="3">
        <v>7.7036643490999996E-3</v>
      </c>
      <c r="E9" s="10"/>
    </row>
    <row r="10" spans="1:5" x14ac:dyDescent="0.25">
      <c r="A10" s="2" t="s">
        <v>456</v>
      </c>
      <c r="B10" s="2" t="s">
        <v>217</v>
      </c>
      <c r="C10" s="4">
        <v>798</v>
      </c>
      <c r="D10" s="3">
        <v>4.0766075269100003E-3</v>
      </c>
      <c r="E10" s="10"/>
    </row>
    <row r="11" spans="1:5" x14ac:dyDescent="0.25">
      <c r="A11" s="2" t="s">
        <v>456</v>
      </c>
      <c r="B11" s="2" t="s">
        <v>211</v>
      </c>
      <c r="C11" s="4">
        <v>678</v>
      </c>
      <c r="D11" s="3">
        <v>3.4635838386499998E-3</v>
      </c>
      <c r="E11" s="10"/>
    </row>
    <row r="12" spans="1:5" x14ac:dyDescent="0.25">
      <c r="A12" s="2" t="s">
        <v>456</v>
      </c>
      <c r="B12" s="2" t="s">
        <v>222</v>
      </c>
      <c r="C12" s="4">
        <v>625</v>
      </c>
      <c r="D12" s="3">
        <v>3.19283170967E-3</v>
      </c>
      <c r="E12" s="10"/>
    </row>
    <row r="13" spans="1:5" x14ac:dyDescent="0.25">
      <c r="A13" s="2" t="s">
        <v>456</v>
      </c>
      <c r="B13" s="2" t="s">
        <v>212</v>
      </c>
      <c r="C13" s="4">
        <v>602</v>
      </c>
      <c r="D13" s="3">
        <v>3.0753355027600001E-3</v>
      </c>
      <c r="E13" s="10"/>
    </row>
    <row r="14" spans="1:5" x14ac:dyDescent="0.25">
      <c r="A14" s="2" t="s">
        <v>456</v>
      </c>
      <c r="B14" s="2" t="s">
        <v>221</v>
      </c>
      <c r="C14" s="4">
        <v>594</v>
      </c>
      <c r="D14" s="3">
        <v>3.03446725687E-3</v>
      </c>
      <c r="E14" s="10"/>
    </row>
    <row r="15" spans="1:5" x14ac:dyDescent="0.25">
      <c r="A15" s="2" t="s">
        <v>456</v>
      </c>
      <c r="B15" s="2" t="s">
        <v>223</v>
      </c>
      <c r="C15" s="4">
        <v>504</v>
      </c>
      <c r="D15" s="3">
        <v>2.5746994906799998E-3</v>
      </c>
      <c r="E15" s="10"/>
    </row>
    <row r="16" spans="1:5" x14ac:dyDescent="0.25">
      <c r="A16" s="2" t="s">
        <v>456</v>
      </c>
      <c r="B16" s="2" t="s">
        <v>213</v>
      </c>
      <c r="C16" s="4">
        <v>416</v>
      </c>
      <c r="D16" s="3">
        <v>2.1251487859600001E-3</v>
      </c>
      <c r="E16" s="10"/>
    </row>
    <row r="17" spans="1:5" x14ac:dyDescent="0.25">
      <c r="A17" s="2" t="s">
        <v>456</v>
      </c>
      <c r="B17" s="2" t="s">
        <v>218</v>
      </c>
      <c r="C17" s="4">
        <v>415</v>
      </c>
      <c r="D17" s="3">
        <v>2.1200402552200002E-3</v>
      </c>
      <c r="E17" s="10"/>
    </row>
    <row r="18" spans="1:5" x14ac:dyDescent="0.25">
      <c r="A18" s="2" t="s">
        <v>456</v>
      </c>
      <c r="B18" s="2" t="s">
        <v>216</v>
      </c>
      <c r="C18" s="4">
        <v>272</v>
      </c>
      <c r="D18" s="3">
        <v>1.38952036005E-3</v>
      </c>
      <c r="E18" s="10"/>
    </row>
    <row r="19" spans="1:5" x14ac:dyDescent="0.25">
      <c r="A19" s="2" t="s">
        <v>456</v>
      </c>
      <c r="B19" s="2" t="s">
        <v>219</v>
      </c>
      <c r="C19" s="4">
        <v>258</v>
      </c>
      <c r="D19" s="3">
        <v>1.31800092975E-3</v>
      </c>
      <c r="E19" s="10"/>
    </row>
    <row r="20" spans="1:5" x14ac:dyDescent="0.25">
      <c r="A20" s="2" t="s">
        <v>456</v>
      </c>
      <c r="B20" s="2" t="s">
        <v>220</v>
      </c>
      <c r="C20" s="4">
        <v>171</v>
      </c>
      <c r="D20" s="3">
        <v>8.7355875576599999E-4</v>
      </c>
      <c r="E20" s="10"/>
    </row>
    <row r="21" spans="1:5" x14ac:dyDescent="0.25">
      <c r="A21" s="2" t="s">
        <v>456</v>
      </c>
      <c r="B21" s="2" t="s">
        <v>215</v>
      </c>
      <c r="C21" s="4">
        <v>153</v>
      </c>
      <c r="D21" s="3">
        <v>7.8160520252800001E-4</v>
      </c>
      <c r="E21" s="10"/>
    </row>
    <row r="22" spans="1:5" x14ac:dyDescent="0.25">
      <c r="A22" s="2" t="s">
        <v>456</v>
      </c>
      <c r="B22" s="2" t="s">
        <v>214</v>
      </c>
      <c r="C22" s="4">
        <v>47</v>
      </c>
      <c r="D22" s="3">
        <v>2.4010094456700001E-4</v>
      </c>
      <c r="E22" s="10"/>
    </row>
    <row r="23" spans="1:5" x14ac:dyDescent="0.25">
      <c r="A23" s="1"/>
      <c r="B23" s="1"/>
      <c r="C23" s="1"/>
      <c r="D23" s="1"/>
    </row>
    <row r="24" spans="1:5" x14ac:dyDescent="0.25">
      <c r="A24" s="1"/>
      <c r="B24" s="1"/>
      <c r="C24" s="1"/>
      <c r="D24" s="1"/>
    </row>
    <row r="25" spans="1:5" x14ac:dyDescent="0.25">
      <c r="A25" s="1"/>
      <c r="B25" s="1"/>
      <c r="C25" s="1"/>
      <c r="D25" s="1"/>
    </row>
    <row r="26" spans="1:5" x14ac:dyDescent="0.25">
      <c r="A26" s="1"/>
      <c r="B26" s="1"/>
      <c r="C26" s="1"/>
      <c r="D26" s="1"/>
    </row>
    <row r="27" spans="1:5" x14ac:dyDescent="0.25">
      <c r="A27" s="1"/>
      <c r="B27" s="1"/>
      <c r="C27" s="1"/>
      <c r="D27" s="1"/>
    </row>
    <row r="28" spans="1:5" x14ac:dyDescent="0.25">
      <c r="A28" s="1"/>
      <c r="B28" s="1"/>
      <c r="C28" s="1"/>
      <c r="D28" s="1"/>
    </row>
    <row r="29" spans="1:5" x14ac:dyDescent="0.25">
      <c r="A29" s="1"/>
      <c r="B29" s="1"/>
      <c r="C29" s="1"/>
      <c r="D29" s="1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6" sqref="B16"/>
    </sheetView>
  </sheetViews>
  <sheetFormatPr defaultRowHeight="15" x14ac:dyDescent="0.25"/>
  <cols>
    <col min="1" max="1" width="20.5703125" style="1" customWidth="1"/>
    <col min="2" max="2" width="13.42578125" style="1" customWidth="1"/>
    <col min="3" max="3" width="15.28515625" style="1" customWidth="1"/>
    <col min="4" max="4" width="18.42578125" style="1" customWidth="1"/>
    <col min="5" max="5" width="20.7109375" style="1" customWidth="1"/>
    <col min="6" max="16384" width="9.140625" style="1"/>
  </cols>
  <sheetData>
    <row r="1" spans="1:5" ht="60" x14ac:dyDescent="0.25">
      <c r="A1" s="11" t="s">
        <v>471</v>
      </c>
      <c r="B1" s="11" t="s">
        <v>449</v>
      </c>
      <c r="C1" s="11" t="s">
        <v>470</v>
      </c>
      <c r="D1" s="11" t="s">
        <v>450</v>
      </c>
      <c r="E1" s="12" t="s">
        <v>472</v>
      </c>
    </row>
    <row r="2" spans="1:5" x14ac:dyDescent="0.25">
      <c r="A2" s="8" t="s">
        <v>465</v>
      </c>
      <c r="B2" s="4">
        <v>71518</v>
      </c>
      <c r="C2" s="3">
        <f t="shared" ref="C2:C17" si="0">B2/6392017</f>
        <v>1.1188643584646286E-2</v>
      </c>
      <c r="D2" s="4">
        <v>22771</v>
      </c>
      <c r="E2" s="3">
        <f>D2/2380990</f>
        <v>9.5636688940314747E-3</v>
      </c>
    </row>
    <row r="3" spans="1:5" x14ac:dyDescent="0.25">
      <c r="A3" s="8" t="s">
        <v>462</v>
      </c>
      <c r="B3" s="4">
        <v>131346</v>
      </c>
      <c r="C3" s="3">
        <f t="shared" si="0"/>
        <v>2.05484434725377E-2</v>
      </c>
      <c r="D3" s="4">
        <v>50865</v>
      </c>
      <c r="E3" s="3">
        <f t="shared" ref="E3:E17" si="1">D3/2380990</f>
        <v>2.136296246519305E-2</v>
      </c>
    </row>
    <row r="4" spans="1:5" x14ac:dyDescent="0.25">
      <c r="A4" s="8" t="s">
        <v>460</v>
      </c>
      <c r="B4" s="4">
        <v>134421</v>
      </c>
      <c r="C4" s="3">
        <f t="shared" si="0"/>
        <v>2.102951228070889E-2</v>
      </c>
      <c r="D4" s="4">
        <v>46711</v>
      </c>
      <c r="E4" s="3">
        <f t="shared" si="1"/>
        <v>1.9618310030701514E-2</v>
      </c>
    </row>
    <row r="5" spans="1:5" x14ac:dyDescent="0.25">
      <c r="A5" s="8" t="s">
        <v>455</v>
      </c>
      <c r="B5" s="4">
        <v>53597</v>
      </c>
      <c r="C5" s="3">
        <f t="shared" si="0"/>
        <v>8.384990215138664E-3</v>
      </c>
      <c r="D5" s="4">
        <v>22000</v>
      </c>
      <c r="E5" s="3">
        <f t="shared" si="1"/>
        <v>9.239854010306638E-3</v>
      </c>
    </row>
    <row r="6" spans="1:5" x14ac:dyDescent="0.25">
      <c r="A6" s="8" t="s">
        <v>461</v>
      </c>
      <c r="B6" s="4">
        <v>37220</v>
      </c>
      <c r="C6" s="3">
        <f t="shared" si="0"/>
        <v>5.8228881431322856E-3</v>
      </c>
      <c r="D6" s="4">
        <v>11120</v>
      </c>
      <c r="E6" s="3">
        <f t="shared" si="1"/>
        <v>4.6703262088459005E-3</v>
      </c>
    </row>
    <row r="7" spans="1:5" x14ac:dyDescent="0.25">
      <c r="A7" s="8" t="s">
        <v>458</v>
      </c>
      <c r="B7" s="4">
        <v>8437</v>
      </c>
      <c r="C7" s="3">
        <f t="shared" si="0"/>
        <v>1.3199276535090566E-3</v>
      </c>
      <c r="D7" s="4">
        <v>3188</v>
      </c>
      <c r="E7" s="3">
        <f t="shared" si="1"/>
        <v>1.3389388447662526E-3</v>
      </c>
    </row>
    <row r="8" spans="1:5" x14ac:dyDescent="0.25">
      <c r="A8" s="8" t="s">
        <v>454</v>
      </c>
      <c r="B8" s="4">
        <v>20489</v>
      </c>
      <c r="C8" s="3">
        <f t="shared" si="0"/>
        <v>3.2054044912583931E-3</v>
      </c>
      <c r="D8" s="4">
        <v>9198</v>
      </c>
      <c r="E8" s="3">
        <f t="shared" si="1"/>
        <v>3.8630989630363839E-3</v>
      </c>
    </row>
    <row r="9" spans="1:5" x14ac:dyDescent="0.25">
      <c r="A9" s="8" t="s">
        <v>463</v>
      </c>
      <c r="B9" s="4">
        <v>3817117</v>
      </c>
      <c r="C9" s="3">
        <f t="shared" si="0"/>
        <v>0.59716940677723485</v>
      </c>
      <c r="D9" s="4">
        <v>1411583</v>
      </c>
      <c r="E9" s="3">
        <f t="shared" si="1"/>
        <v>0.59285549288321249</v>
      </c>
    </row>
    <row r="10" spans="1:5" x14ac:dyDescent="0.25">
      <c r="A10" s="8" t="s">
        <v>464</v>
      </c>
      <c r="B10" s="4">
        <v>200186</v>
      </c>
      <c r="C10" s="3">
        <f t="shared" si="0"/>
        <v>3.131812696993766E-2</v>
      </c>
      <c r="D10" s="4">
        <v>82539</v>
      </c>
      <c r="E10" s="3">
        <f t="shared" si="1"/>
        <v>3.4665832279849977E-2</v>
      </c>
    </row>
    <row r="11" spans="1:5" x14ac:dyDescent="0.25">
      <c r="A11" s="8" t="s">
        <v>453</v>
      </c>
      <c r="B11" s="4">
        <v>107449</v>
      </c>
      <c r="C11" s="3">
        <f t="shared" si="0"/>
        <v>1.6809873941198841E-2</v>
      </c>
      <c r="D11" s="4">
        <v>35658</v>
      </c>
      <c r="E11" s="3">
        <f t="shared" si="1"/>
        <v>1.497612337725064E-2</v>
      </c>
    </row>
    <row r="12" spans="1:5" x14ac:dyDescent="0.25">
      <c r="A12" s="8" t="s">
        <v>451</v>
      </c>
      <c r="B12" s="4">
        <v>980263</v>
      </c>
      <c r="C12" s="3">
        <f t="shared" si="0"/>
        <v>0.15335738312335528</v>
      </c>
      <c r="D12" s="4">
        <v>388660</v>
      </c>
      <c r="E12" s="3">
        <f t="shared" si="1"/>
        <v>0.1632346208929899</v>
      </c>
    </row>
    <row r="13" spans="1:5" x14ac:dyDescent="0.25">
      <c r="A13" s="8" t="s">
        <v>452</v>
      </c>
      <c r="B13" s="4">
        <v>375770</v>
      </c>
      <c r="C13" s="3">
        <f t="shared" si="0"/>
        <v>5.8787390584224039E-2</v>
      </c>
      <c r="D13" s="4">
        <v>125590</v>
      </c>
      <c r="E13" s="3">
        <f t="shared" si="1"/>
        <v>5.2746966597927755E-2</v>
      </c>
    </row>
    <row r="14" spans="1:5" x14ac:dyDescent="0.25">
      <c r="A14" s="8" t="s">
        <v>459</v>
      </c>
      <c r="B14" s="4">
        <v>47420</v>
      </c>
      <c r="C14" s="3">
        <f t="shared" si="0"/>
        <v>7.4186285799928255E-3</v>
      </c>
      <c r="D14" s="4">
        <v>15437</v>
      </c>
      <c r="E14" s="3">
        <f t="shared" si="1"/>
        <v>6.4834375616865253E-3</v>
      </c>
    </row>
    <row r="15" spans="1:5" x14ac:dyDescent="0.25">
      <c r="A15" s="8" t="s">
        <v>457</v>
      </c>
      <c r="B15" s="4">
        <v>211033</v>
      </c>
      <c r="C15" s="3">
        <f t="shared" si="0"/>
        <v>3.3015087412940236E-2</v>
      </c>
      <c r="D15" s="4">
        <v>90903</v>
      </c>
      <c r="E15" s="3">
        <f t="shared" si="1"/>
        <v>3.8178656777222923E-2</v>
      </c>
    </row>
    <row r="16" spans="1:5" x14ac:dyDescent="0.25">
      <c r="A16" s="8" t="s">
        <v>456</v>
      </c>
      <c r="B16" s="4">
        <v>195751</v>
      </c>
      <c r="C16" s="3">
        <f t="shared" si="0"/>
        <v>3.0624292770185059E-2</v>
      </c>
      <c r="D16" s="4">
        <v>64767</v>
      </c>
      <c r="E16" s="3">
        <f t="shared" si="1"/>
        <v>2.7201710212978635E-2</v>
      </c>
    </row>
    <row r="17" spans="1:5" x14ac:dyDescent="0.25">
      <c r="A17" s="8" t="s">
        <v>468</v>
      </c>
      <c r="B17" s="4">
        <v>6392017</v>
      </c>
      <c r="C17" s="3">
        <f t="shared" si="0"/>
        <v>1</v>
      </c>
      <c r="D17" s="4">
        <v>2380990</v>
      </c>
      <c r="E17" s="3">
        <f t="shared" si="1"/>
        <v>1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F19" sqref="F19"/>
    </sheetView>
  </sheetViews>
  <sheetFormatPr defaultRowHeight="15" x14ac:dyDescent="0.25"/>
  <cols>
    <col min="1" max="1" width="52.140625" customWidth="1"/>
    <col min="2" max="2" width="16.7109375" customWidth="1"/>
    <col min="3" max="3" width="27.5703125" customWidth="1"/>
    <col min="4" max="4" width="27.5703125" style="1" customWidth="1"/>
    <col min="5" max="5" width="16.7109375" customWidth="1"/>
    <col min="6" max="6" width="29.42578125" customWidth="1"/>
    <col min="7" max="7" width="27.5703125" style="1" customWidth="1"/>
  </cols>
  <sheetData>
    <row r="1" spans="1:7" x14ac:dyDescent="0.25">
      <c r="A1" s="17" t="s">
        <v>471</v>
      </c>
      <c r="B1" s="17" t="s">
        <v>449</v>
      </c>
      <c r="C1" s="17" t="s">
        <v>470</v>
      </c>
      <c r="D1" s="17" t="s">
        <v>448</v>
      </c>
      <c r="E1" s="17" t="s">
        <v>450</v>
      </c>
      <c r="F1" s="17" t="s">
        <v>472</v>
      </c>
      <c r="G1" s="17" t="s">
        <v>536</v>
      </c>
    </row>
    <row r="2" spans="1:7" x14ac:dyDescent="0.25">
      <c r="A2" s="19" t="s">
        <v>465</v>
      </c>
      <c r="B2" s="20">
        <v>71518</v>
      </c>
      <c r="C2" s="21">
        <f>B2/6392017</f>
        <v>1.1188643584646286E-2</v>
      </c>
      <c r="D2" s="21">
        <v>1</v>
      </c>
      <c r="E2" s="20">
        <v>22771</v>
      </c>
      <c r="F2" s="21">
        <f>E2/2380990</f>
        <v>9.5636688940314747E-3</v>
      </c>
      <c r="G2" s="21">
        <v>1</v>
      </c>
    </row>
    <row r="3" spans="1:7" s="1" customFormat="1" x14ac:dyDescent="0.25">
      <c r="A3" s="18" t="s">
        <v>520</v>
      </c>
      <c r="B3" s="14">
        <v>555</v>
      </c>
      <c r="C3" s="15">
        <f>B3/6392017</f>
        <v>8.6827053182117632E-5</v>
      </c>
      <c r="D3" s="15">
        <f>B3/71518</f>
        <v>7.7602841242764061E-3</v>
      </c>
      <c r="E3" s="14">
        <v>132</v>
      </c>
      <c r="F3" s="15">
        <f>E3/2380990</f>
        <v>5.5439124061839824E-5</v>
      </c>
      <c r="G3" s="15">
        <f>E3/22771</f>
        <v>5.7968468666286061E-3</v>
      </c>
    </row>
    <row r="4" spans="1:7" s="1" customFormat="1" x14ac:dyDescent="0.25">
      <c r="A4" s="18" t="s">
        <v>485</v>
      </c>
      <c r="B4" s="14">
        <v>53164</v>
      </c>
      <c r="C4" s="15">
        <f t="shared" ref="C4:C66" si="0">B4/6392017</f>
        <v>8.3172494691425257E-3</v>
      </c>
      <c r="D4" s="15">
        <f t="shared" ref="D4:D7" si="1">B4/71518</f>
        <v>0.74336530663609157</v>
      </c>
      <c r="E4" s="14">
        <v>15794</v>
      </c>
      <c r="F4" s="15">
        <f t="shared" ref="F4:F66" si="2">E4/2380990</f>
        <v>6.633375192671956E-3</v>
      </c>
      <c r="G4" s="15">
        <f t="shared" ref="G4:G7" si="3">E4/22771</f>
        <v>0.69360151069342579</v>
      </c>
    </row>
    <row r="5" spans="1:7" s="1" customFormat="1" x14ac:dyDescent="0.25">
      <c r="A5" s="18" t="s">
        <v>487</v>
      </c>
      <c r="B5" s="14">
        <v>0</v>
      </c>
      <c r="C5" s="15">
        <f t="shared" si="0"/>
        <v>0</v>
      </c>
      <c r="D5" s="15">
        <f t="shared" si="1"/>
        <v>0</v>
      </c>
      <c r="E5" s="14">
        <v>0</v>
      </c>
      <c r="F5" s="15">
        <f t="shared" si="2"/>
        <v>0</v>
      </c>
      <c r="G5" s="15">
        <f t="shared" si="3"/>
        <v>0</v>
      </c>
    </row>
    <row r="6" spans="1:7" s="1" customFormat="1" x14ac:dyDescent="0.25">
      <c r="A6" s="8" t="s">
        <v>488</v>
      </c>
      <c r="B6" s="4">
        <f>B4+B3+B5</f>
        <v>53719</v>
      </c>
      <c r="C6" s="38">
        <f t="shared" si="0"/>
        <v>8.4040765223246435E-3</v>
      </c>
      <c r="D6" s="38">
        <f t="shared" si="1"/>
        <v>0.751125590760368</v>
      </c>
      <c r="E6" s="37">
        <f>E4+E3+E5</f>
        <v>15926</v>
      </c>
      <c r="F6" s="38">
        <f t="shared" si="2"/>
        <v>6.6888143167337958E-3</v>
      </c>
      <c r="G6" s="38">
        <f t="shared" si="3"/>
        <v>0.69939835756005442</v>
      </c>
    </row>
    <row r="7" spans="1:7" s="1" customFormat="1" x14ac:dyDescent="0.25">
      <c r="A7" s="8" t="s">
        <v>475</v>
      </c>
      <c r="B7" s="4">
        <f>B2-B6</f>
        <v>17799</v>
      </c>
      <c r="C7" s="38">
        <f t="shared" si="0"/>
        <v>2.7845670623216426E-3</v>
      </c>
      <c r="D7" s="38">
        <f t="shared" si="1"/>
        <v>0.24887440923963197</v>
      </c>
      <c r="E7" s="37">
        <f>E2-E6</f>
        <v>6845</v>
      </c>
      <c r="F7" s="38">
        <f t="shared" si="2"/>
        <v>2.8748545772976789E-3</v>
      </c>
      <c r="G7" s="38">
        <f t="shared" si="3"/>
        <v>0.30060164243994553</v>
      </c>
    </row>
    <row r="8" spans="1:7" x14ac:dyDescent="0.25">
      <c r="A8" s="19" t="s">
        <v>462</v>
      </c>
      <c r="B8" s="20">
        <v>131346</v>
      </c>
      <c r="C8" s="39">
        <f t="shared" si="0"/>
        <v>2.05484434725377E-2</v>
      </c>
      <c r="D8" s="39">
        <v>1</v>
      </c>
      <c r="E8" s="40">
        <v>50865</v>
      </c>
      <c r="F8" s="39">
        <f t="shared" si="2"/>
        <v>2.136296246519305E-2</v>
      </c>
      <c r="G8" s="39">
        <v>1</v>
      </c>
    </row>
    <row r="9" spans="1:7" x14ac:dyDescent="0.25">
      <c r="A9" s="19" t="s">
        <v>460</v>
      </c>
      <c r="B9" s="20">
        <v>134421</v>
      </c>
      <c r="C9" s="39">
        <f t="shared" si="0"/>
        <v>2.102951228070889E-2</v>
      </c>
      <c r="D9" s="39">
        <v>1</v>
      </c>
      <c r="E9" s="40">
        <v>46711</v>
      </c>
      <c r="F9" s="39">
        <f t="shared" si="2"/>
        <v>1.9618310030701514E-2</v>
      </c>
      <c r="G9" s="39">
        <v>1</v>
      </c>
    </row>
    <row r="10" spans="1:7" s="1" customFormat="1" x14ac:dyDescent="0.25">
      <c r="A10" s="18" t="s">
        <v>504</v>
      </c>
      <c r="B10" s="14">
        <v>465</v>
      </c>
      <c r="C10" s="15">
        <f t="shared" si="0"/>
        <v>7.2746990503936397E-5</v>
      </c>
      <c r="D10" s="15">
        <f>B10/134421</f>
        <v>3.4592809159283149E-3</v>
      </c>
      <c r="E10" s="14">
        <v>100</v>
      </c>
      <c r="F10" s="15">
        <f t="shared" si="2"/>
        <v>4.1999336410484717E-5</v>
      </c>
      <c r="G10" s="15">
        <f>E10/46711</f>
        <v>2.1408233606645117E-3</v>
      </c>
    </row>
    <row r="11" spans="1:7" s="1" customFormat="1" x14ac:dyDescent="0.25">
      <c r="A11" s="18" t="s">
        <v>505</v>
      </c>
      <c r="B11" s="14">
        <v>1145</v>
      </c>
      <c r="C11" s="15">
        <f t="shared" si="0"/>
        <v>1.7912968629463908E-4</v>
      </c>
      <c r="D11" s="15">
        <f t="shared" ref="D11:D16" si="4">B11/134421</f>
        <v>8.5180142983611196E-3</v>
      </c>
      <c r="E11" s="14">
        <v>316</v>
      </c>
      <c r="F11" s="15">
        <f t="shared" si="2"/>
        <v>1.327179030571317E-4</v>
      </c>
      <c r="G11" s="15">
        <f t="shared" ref="G11:G16" si="5">E11/46711</f>
        <v>6.7650018196998563E-3</v>
      </c>
    </row>
    <row r="12" spans="1:7" s="1" customFormat="1" x14ac:dyDescent="0.25">
      <c r="A12" s="18" t="s">
        <v>506</v>
      </c>
      <c r="B12" s="14">
        <v>6</v>
      </c>
      <c r="C12" s="15">
        <f t="shared" si="0"/>
        <v>9.3867084521208246E-7</v>
      </c>
      <c r="D12" s="15">
        <f t="shared" si="4"/>
        <v>4.4635882786171802E-5</v>
      </c>
      <c r="E12" s="14">
        <v>2</v>
      </c>
      <c r="F12" s="15">
        <f t="shared" si="2"/>
        <v>8.3998672820969426E-7</v>
      </c>
      <c r="G12" s="15">
        <f t="shared" si="5"/>
        <v>4.281646721329023E-5</v>
      </c>
    </row>
    <row r="13" spans="1:7" s="1" customFormat="1" x14ac:dyDescent="0.25">
      <c r="A13" s="18" t="s">
        <v>507</v>
      </c>
      <c r="B13" s="14">
        <v>0</v>
      </c>
      <c r="C13" s="15">
        <f t="shared" si="0"/>
        <v>0</v>
      </c>
      <c r="D13" s="15">
        <f t="shared" si="4"/>
        <v>0</v>
      </c>
      <c r="E13" s="14">
        <v>0</v>
      </c>
      <c r="F13" s="15">
        <f t="shared" si="2"/>
        <v>0</v>
      </c>
      <c r="G13" s="15">
        <f t="shared" si="5"/>
        <v>0</v>
      </c>
    </row>
    <row r="14" spans="1:7" s="1" customFormat="1" x14ac:dyDescent="0.25">
      <c r="A14" s="18" t="s">
        <v>485</v>
      </c>
      <c r="B14" s="14">
        <v>23411</v>
      </c>
      <c r="C14" s="15">
        <f t="shared" si="0"/>
        <v>3.6625371928766773E-3</v>
      </c>
      <c r="D14" s="15">
        <f t="shared" si="4"/>
        <v>0.17416177531784469</v>
      </c>
      <c r="E14" s="14">
        <v>6210</v>
      </c>
      <c r="F14" s="15">
        <f t="shared" si="2"/>
        <v>2.6081587910911008E-3</v>
      </c>
      <c r="G14" s="15">
        <f t="shared" si="5"/>
        <v>0.13294513069726616</v>
      </c>
    </row>
    <row r="15" spans="1:7" s="1" customFormat="1" x14ac:dyDescent="0.25">
      <c r="A15" s="8" t="s">
        <v>499</v>
      </c>
      <c r="B15" s="4">
        <f>B10+B11+B12+B13+B14</f>
        <v>25027</v>
      </c>
      <c r="C15" s="38">
        <f t="shared" si="0"/>
        <v>3.9153525405204647E-3</v>
      </c>
      <c r="D15" s="38">
        <f t="shared" si="4"/>
        <v>0.1861837064149203</v>
      </c>
      <c r="E15" s="37">
        <f t="shared" ref="E15" si="6">E10+E11+E12+E13+E14</f>
        <v>6628</v>
      </c>
      <c r="F15" s="38">
        <f t="shared" si="2"/>
        <v>2.783716017286927E-3</v>
      </c>
      <c r="G15" s="38">
        <f t="shared" si="5"/>
        <v>0.14189377234484382</v>
      </c>
    </row>
    <row r="16" spans="1:7" s="1" customFormat="1" x14ac:dyDescent="0.25">
      <c r="A16" s="8" t="s">
        <v>476</v>
      </c>
      <c r="B16" s="4">
        <f>B9-B15</f>
        <v>109394</v>
      </c>
      <c r="C16" s="38">
        <f t="shared" si="0"/>
        <v>1.7114159740188425E-2</v>
      </c>
      <c r="D16" s="38">
        <f t="shared" si="4"/>
        <v>0.81381629358507968</v>
      </c>
      <c r="E16" s="37">
        <f t="shared" ref="E16" si="7">E9-E15</f>
        <v>40083</v>
      </c>
      <c r="F16" s="38">
        <f t="shared" si="2"/>
        <v>1.6834594013414587E-2</v>
      </c>
      <c r="G16" s="38">
        <f t="shared" si="5"/>
        <v>0.85810622765515621</v>
      </c>
    </row>
    <row r="17" spans="1:7" x14ac:dyDescent="0.25">
      <c r="A17" s="19" t="s">
        <v>455</v>
      </c>
      <c r="B17" s="20">
        <v>53597</v>
      </c>
      <c r="C17" s="39">
        <f t="shared" si="0"/>
        <v>8.384990215138664E-3</v>
      </c>
      <c r="D17" s="39">
        <v>1</v>
      </c>
      <c r="E17" s="40">
        <v>22000</v>
      </c>
      <c r="F17" s="39">
        <f t="shared" si="2"/>
        <v>9.239854010306638E-3</v>
      </c>
      <c r="G17" s="39">
        <v>1</v>
      </c>
    </row>
    <row r="18" spans="1:7" s="1" customFormat="1" x14ac:dyDescent="0.25">
      <c r="A18" s="18" t="s">
        <v>520</v>
      </c>
      <c r="B18" s="14">
        <v>1678</v>
      </c>
      <c r="C18" s="15">
        <f>B18/6392017</f>
        <v>2.6251494637764572E-4</v>
      </c>
      <c r="D18" s="15">
        <f>B18/53597</f>
        <v>3.1307722447151895E-2</v>
      </c>
      <c r="E18" s="14">
        <v>422</v>
      </c>
      <c r="F18" s="15">
        <f>E18/2380990</f>
        <v>1.7723719965224548E-4</v>
      </c>
      <c r="G18" s="15">
        <f>E18/22000</f>
        <v>1.9181818181818182E-2</v>
      </c>
    </row>
    <row r="19" spans="1:7" s="1" customFormat="1" x14ac:dyDescent="0.25">
      <c r="A19" s="18" t="s">
        <v>508</v>
      </c>
      <c r="B19" s="14">
        <v>5288</v>
      </c>
      <c r="C19" s="15">
        <f t="shared" si="0"/>
        <v>8.2728190491358202E-4</v>
      </c>
      <c r="D19" s="15">
        <f t="shared" ref="D19:D22" si="8">B19/53597</f>
        <v>9.8662238558128251E-2</v>
      </c>
      <c r="E19" s="14">
        <v>1261</v>
      </c>
      <c r="F19" s="15">
        <f t="shared" si="2"/>
        <v>5.2961163213621223E-4</v>
      </c>
      <c r="G19" s="15">
        <f t="shared" ref="G19:G22" si="9">E19/22000</f>
        <v>5.7318181818181817E-2</v>
      </c>
    </row>
    <row r="20" spans="1:7" s="1" customFormat="1" x14ac:dyDescent="0.25">
      <c r="A20" s="18" t="s">
        <v>509</v>
      </c>
      <c r="B20" s="14">
        <v>120</v>
      </c>
      <c r="C20" s="15">
        <f t="shared" si="0"/>
        <v>1.877341690424165E-5</v>
      </c>
      <c r="D20" s="15">
        <f t="shared" si="8"/>
        <v>2.2389312834673581E-3</v>
      </c>
      <c r="E20" s="14">
        <v>40</v>
      </c>
      <c r="F20" s="15">
        <f t="shared" si="2"/>
        <v>1.6799734564193885E-5</v>
      </c>
      <c r="G20" s="15">
        <f t="shared" si="9"/>
        <v>1.8181818181818182E-3</v>
      </c>
    </row>
    <row r="21" spans="1:7" s="1" customFormat="1" x14ac:dyDescent="0.25">
      <c r="A21" s="8" t="s">
        <v>498</v>
      </c>
      <c r="B21" s="4">
        <f>B19+B18+B20</f>
        <v>7086</v>
      </c>
      <c r="C21" s="38">
        <f t="shared" si="0"/>
        <v>1.1085702681954694E-3</v>
      </c>
      <c r="D21" s="38">
        <f t="shared" si="8"/>
        <v>0.13220889228874749</v>
      </c>
      <c r="E21" s="37">
        <f>E19+E18+E20</f>
        <v>1723</v>
      </c>
      <c r="F21" s="38">
        <f t="shared" si="2"/>
        <v>7.2364856635265165E-4</v>
      </c>
      <c r="G21" s="38">
        <f t="shared" si="9"/>
        <v>7.8318181818181815E-2</v>
      </c>
    </row>
    <row r="22" spans="1:7" s="1" customFormat="1" x14ac:dyDescent="0.25">
      <c r="A22" s="8" t="s">
        <v>477</v>
      </c>
      <c r="B22" s="4">
        <f>B17-B21</f>
        <v>46511</v>
      </c>
      <c r="C22" s="38">
        <f t="shared" si="0"/>
        <v>7.276419946943195E-3</v>
      </c>
      <c r="D22" s="38">
        <f t="shared" si="8"/>
        <v>0.86779110771125245</v>
      </c>
      <c r="E22" s="37">
        <f>E17-E21</f>
        <v>20277</v>
      </c>
      <c r="F22" s="38">
        <f t="shared" si="2"/>
        <v>8.5162054439539853E-3</v>
      </c>
      <c r="G22" s="38">
        <f t="shared" si="9"/>
        <v>0.92168181818181816</v>
      </c>
    </row>
    <row r="23" spans="1:7" x14ac:dyDescent="0.25">
      <c r="A23" s="19" t="s">
        <v>461</v>
      </c>
      <c r="B23" s="20">
        <v>37220</v>
      </c>
      <c r="C23" s="39">
        <f t="shared" si="0"/>
        <v>5.8228881431322856E-3</v>
      </c>
      <c r="D23" s="39">
        <v>1</v>
      </c>
      <c r="E23" s="40">
        <v>11120</v>
      </c>
      <c r="F23" s="39">
        <f t="shared" si="2"/>
        <v>4.6703262088459005E-3</v>
      </c>
      <c r="G23" s="39">
        <v>1</v>
      </c>
    </row>
    <row r="24" spans="1:7" s="1" customFormat="1" x14ac:dyDescent="0.25">
      <c r="A24" s="18" t="s">
        <v>508</v>
      </c>
      <c r="B24" s="14">
        <v>4780</v>
      </c>
      <c r="C24" s="15">
        <f t="shared" si="0"/>
        <v>7.4780777335229243E-4</v>
      </c>
      <c r="D24" s="15">
        <f>B24/37220</f>
        <v>0.12842557764642665</v>
      </c>
      <c r="E24" s="14">
        <v>1059</v>
      </c>
      <c r="F24" s="15">
        <f t="shared" si="2"/>
        <v>4.4477297258703312E-4</v>
      </c>
      <c r="G24" s="15">
        <f>E24/11120</f>
        <v>9.5233812949640284E-2</v>
      </c>
    </row>
    <row r="25" spans="1:7" s="1" customFormat="1" x14ac:dyDescent="0.25">
      <c r="A25" s="8" t="s">
        <v>497</v>
      </c>
      <c r="B25" s="4">
        <f>B24</f>
        <v>4780</v>
      </c>
      <c r="C25" s="38">
        <f t="shared" si="0"/>
        <v>7.4780777335229243E-4</v>
      </c>
      <c r="D25" s="38">
        <f t="shared" ref="D25:D26" si="10">B25/37220</f>
        <v>0.12842557764642665</v>
      </c>
      <c r="E25" s="37">
        <f t="shared" ref="E25" si="11">E24</f>
        <v>1059</v>
      </c>
      <c r="F25" s="38">
        <f t="shared" si="2"/>
        <v>4.4477297258703312E-4</v>
      </c>
      <c r="G25" s="38">
        <f t="shared" ref="G25:G26" si="12">E25/11120</f>
        <v>9.5233812949640284E-2</v>
      </c>
    </row>
    <row r="26" spans="1:7" s="1" customFormat="1" x14ac:dyDescent="0.25">
      <c r="A26" s="8" t="s">
        <v>478</v>
      </c>
      <c r="B26" s="4">
        <f>B23-B25</f>
        <v>32440</v>
      </c>
      <c r="C26" s="38">
        <f t="shared" si="0"/>
        <v>5.0750803697799931E-3</v>
      </c>
      <c r="D26" s="38">
        <f t="shared" si="10"/>
        <v>0.8715744223535733</v>
      </c>
      <c r="E26" s="37">
        <f t="shared" ref="E26" si="13">E23-E25</f>
        <v>10061</v>
      </c>
      <c r="F26" s="38">
        <f t="shared" si="2"/>
        <v>4.2255532362588675E-3</v>
      </c>
      <c r="G26" s="38">
        <f t="shared" si="12"/>
        <v>0.90476618705035972</v>
      </c>
    </row>
    <row r="27" spans="1:7" ht="14.25" customHeight="1" x14ac:dyDescent="0.25">
      <c r="A27" s="19" t="s">
        <v>458</v>
      </c>
      <c r="B27" s="20">
        <v>8437</v>
      </c>
      <c r="C27" s="39">
        <f t="shared" si="0"/>
        <v>1.3199276535090566E-3</v>
      </c>
      <c r="D27" s="39">
        <v>1</v>
      </c>
      <c r="E27" s="40">
        <v>3188</v>
      </c>
      <c r="F27" s="39">
        <f t="shared" si="2"/>
        <v>1.3389388447662526E-3</v>
      </c>
      <c r="G27" s="39">
        <v>1</v>
      </c>
    </row>
    <row r="28" spans="1:7" x14ac:dyDescent="0.25">
      <c r="A28" s="19" t="s">
        <v>454</v>
      </c>
      <c r="B28" s="20">
        <v>20489</v>
      </c>
      <c r="C28" s="21">
        <f t="shared" si="0"/>
        <v>3.2054044912583931E-3</v>
      </c>
      <c r="D28" s="21">
        <v>1</v>
      </c>
      <c r="E28" s="20">
        <v>9198</v>
      </c>
      <c r="F28" s="21">
        <f t="shared" si="2"/>
        <v>3.8630989630363839E-3</v>
      </c>
      <c r="G28" s="21">
        <v>1</v>
      </c>
    </row>
    <row r="29" spans="1:7" s="1" customFormat="1" x14ac:dyDescent="0.25">
      <c r="A29" s="18" t="s">
        <v>510</v>
      </c>
      <c r="B29" s="14">
        <v>7077</v>
      </c>
      <c r="C29" s="15">
        <f t="shared" si="0"/>
        <v>1.1071622619276513E-3</v>
      </c>
      <c r="D29" s="15">
        <f>B29/20489</f>
        <v>0.34540485138366928</v>
      </c>
      <c r="E29" s="14">
        <v>2336</v>
      </c>
      <c r="F29" s="15">
        <f t="shared" si="2"/>
        <v>9.8110449854892285E-4</v>
      </c>
      <c r="G29" s="15">
        <f>E29/9198</f>
        <v>0.25396825396825395</v>
      </c>
    </row>
    <row r="30" spans="1:7" s="1" customFormat="1" x14ac:dyDescent="0.25">
      <c r="A30" s="8" t="s">
        <v>496</v>
      </c>
      <c r="B30" s="4">
        <f>B29</f>
        <v>7077</v>
      </c>
      <c r="C30" s="38">
        <f t="shared" si="0"/>
        <v>1.1071622619276513E-3</v>
      </c>
      <c r="D30" s="38">
        <f t="shared" ref="D30:D31" si="14">B30/20489</f>
        <v>0.34540485138366928</v>
      </c>
      <c r="E30" s="37">
        <f t="shared" ref="E30" si="15">E29</f>
        <v>2336</v>
      </c>
      <c r="F30" s="38">
        <f t="shared" si="2"/>
        <v>9.8110449854892285E-4</v>
      </c>
      <c r="G30" s="38">
        <f t="shared" ref="G30:G31" si="16">E30/9198</f>
        <v>0.25396825396825395</v>
      </c>
    </row>
    <row r="31" spans="1:7" s="1" customFormat="1" x14ac:dyDescent="0.25">
      <c r="A31" s="8" t="s">
        <v>474</v>
      </c>
      <c r="B31" s="4">
        <f>B28-B30</f>
        <v>13412</v>
      </c>
      <c r="C31" s="38">
        <f t="shared" si="0"/>
        <v>2.0982422293307416E-3</v>
      </c>
      <c r="D31" s="38">
        <f t="shared" si="14"/>
        <v>0.65459514861633072</v>
      </c>
      <c r="E31" s="37">
        <f t="shared" ref="E31" si="17">E28-E30</f>
        <v>6862</v>
      </c>
      <c r="F31" s="38">
        <f t="shared" si="2"/>
        <v>2.8819944644874612E-3</v>
      </c>
      <c r="G31" s="38">
        <f t="shared" si="16"/>
        <v>0.74603174603174605</v>
      </c>
    </row>
    <row r="32" spans="1:7" x14ac:dyDescent="0.25">
      <c r="A32" s="19" t="s">
        <v>463</v>
      </c>
      <c r="B32" s="20">
        <v>3817117</v>
      </c>
      <c r="C32" s="21">
        <f t="shared" si="0"/>
        <v>0.59716940677723485</v>
      </c>
      <c r="D32" s="21">
        <v>1</v>
      </c>
      <c r="E32" s="20">
        <v>1411583</v>
      </c>
      <c r="F32" s="21">
        <f t="shared" si="2"/>
        <v>0.59285549288321249</v>
      </c>
      <c r="G32" s="21">
        <v>1</v>
      </c>
    </row>
    <row r="33" spans="1:7" s="1" customFormat="1" x14ac:dyDescent="0.25">
      <c r="A33" s="18" t="s">
        <v>511</v>
      </c>
      <c r="B33" s="14">
        <v>971</v>
      </c>
      <c r="C33" s="15">
        <f t="shared" si="0"/>
        <v>1.5190823178348869E-4</v>
      </c>
      <c r="D33" s="15">
        <f>B33/3817117</f>
        <v>2.5438046567605865E-4</v>
      </c>
      <c r="E33" s="14">
        <v>283</v>
      </c>
      <c r="F33" s="15">
        <f t="shared" si="2"/>
        <v>1.1885812204167174E-4</v>
      </c>
      <c r="G33" s="15">
        <f>E33/1411583</f>
        <v>2.0048413731250659E-4</v>
      </c>
    </row>
    <row r="34" spans="1:7" s="1" customFormat="1" x14ac:dyDescent="0.25">
      <c r="A34" s="18" t="s">
        <v>503</v>
      </c>
      <c r="B34" s="14">
        <v>2994</v>
      </c>
      <c r="C34" s="15">
        <f t="shared" si="0"/>
        <v>4.683967517608292E-4</v>
      </c>
      <c r="D34" s="15">
        <f t="shared" ref="D34:D38" si="18">B34/3817117</f>
        <v>7.8436160065305835E-4</v>
      </c>
      <c r="E34" s="14">
        <v>748</v>
      </c>
      <c r="F34" s="15">
        <f t="shared" si="2"/>
        <v>3.1415503635042564E-4</v>
      </c>
      <c r="G34" s="15">
        <f t="shared" ref="G34:G38" si="19">E34/1411583</f>
        <v>5.2990153607687261E-4</v>
      </c>
    </row>
    <row r="35" spans="1:7" s="1" customFormat="1" x14ac:dyDescent="0.25">
      <c r="A35" s="18" t="s">
        <v>502</v>
      </c>
      <c r="B35" s="14">
        <v>6289</v>
      </c>
      <c r="C35" s="15">
        <f t="shared" si="0"/>
        <v>9.8388349092313121E-4</v>
      </c>
      <c r="D35" s="15">
        <f t="shared" si="18"/>
        <v>1.6475785258874694E-3</v>
      </c>
      <c r="E35" s="14">
        <v>2198</v>
      </c>
      <c r="F35" s="15">
        <f t="shared" si="2"/>
        <v>9.23145414302454E-4</v>
      </c>
      <c r="G35" s="15">
        <f t="shared" si="19"/>
        <v>1.557117080610917E-3</v>
      </c>
    </row>
    <row r="36" spans="1:7" s="1" customFormat="1" x14ac:dyDescent="0.25">
      <c r="A36" s="18" t="s">
        <v>512</v>
      </c>
      <c r="B36" s="14">
        <v>539</v>
      </c>
      <c r="C36" s="15">
        <f t="shared" si="0"/>
        <v>8.4323930928218747E-5</v>
      </c>
      <c r="D36" s="15">
        <f t="shared" si="18"/>
        <v>1.4120604634335285E-4</v>
      </c>
      <c r="E36" s="14">
        <v>117</v>
      </c>
      <c r="F36" s="15">
        <f t="shared" si="2"/>
        <v>4.9139223600267118E-5</v>
      </c>
      <c r="G36" s="15">
        <f t="shared" si="19"/>
        <v>8.2885668076195307E-5</v>
      </c>
    </row>
    <row r="37" spans="1:7" s="1" customFormat="1" x14ac:dyDescent="0.25">
      <c r="A37" s="8" t="s">
        <v>495</v>
      </c>
      <c r="B37" s="4">
        <f>B33+B34+B35+B36</f>
        <v>10793</v>
      </c>
      <c r="C37" s="38">
        <f t="shared" si="0"/>
        <v>1.6885124053956679E-3</v>
      </c>
      <c r="D37" s="38">
        <f t="shared" si="18"/>
        <v>2.8275266385599392E-3</v>
      </c>
      <c r="E37" s="37">
        <f t="shared" ref="E37" si="20">E33+E34+E35+E36</f>
        <v>3346</v>
      </c>
      <c r="F37" s="38">
        <f t="shared" si="2"/>
        <v>1.4052977962948185E-3</v>
      </c>
      <c r="G37" s="38">
        <f t="shared" si="19"/>
        <v>2.3703884220764916E-3</v>
      </c>
    </row>
    <row r="38" spans="1:7" s="1" customFormat="1" x14ac:dyDescent="0.25">
      <c r="A38" s="8" t="s">
        <v>479</v>
      </c>
      <c r="B38" s="4">
        <f>B32-B37</f>
        <v>3806324</v>
      </c>
      <c r="C38" s="38">
        <f t="shared" si="0"/>
        <v>0.59548089437183915</v>
      </c>
      <c r="D38" s="38">
        <f t="shared" si="18"/>
        <v>0.9971724733614401</v>
      </c>
      <c r="E38" s="37">
        <f t="shared" ref="E38" si="21">E32-E37</f>
        <v>1408237</v>
      </c>
      <c r="F38" s="38">
        <f t="shared" si="2"/>
        <v>0.59145019508691765</v>
      </c>
      <c r="G38" s="38">
        <f t="shared" si="19"/>
        <v>0.99762961157792351</v>
      </c>
    </row>
    <row r="39" spans="1:7" x14ac:dyDescent="0.25">
      <c r="A39" s="19" t="s">
        <v>464</v>
      </c>
      <c r="B39" s="20">
        <v>200186</v>
      </c>
      <c r="C39" s="39">
        <f t="shared" si="0"/>
        <v>3.131812696993766E-2</v>
      </c>
      <c r="D39" s="39">
        <v>1</v>
      </c>
      <c r="E39" s="40">
        <v>82539</v>
      </c>
      <c r="F39" s="39">
        <f t="shared" si="2"/>
        <v>3.4665832279849977E-2</v>
      </c>
      <c r="G39" s="39">
        <v>1</v>
      </c>
    </row>
    <row r="40" spans="1:7" s="1" customFormat="1" x14ac:dyDescent="0.25">
      <c r="A40" s="18" t="s">
        <v>513</v>
      </c>
      <c r="B40" s="14">
        <v>1004</v>
      </c>
      <c r="C40" s="15">
        <f t="shared" si="0"/>
        <v>1.5707092143215514E-4</v>
      </c>
      <c r="D40" s="15">
        <f>B40/200186</f>
        <v>5.0153357377638796E-3</v>
      </c>
      <c r="E40" s="14">
        <v>370</v>
      </c>
      <c r="F40" s="15">
        <f t="shared" si="2"/>
        <v>1.5539754471879344E-4</v>
      </c>
      <c r="G40" s="15">
        <f>E40/82539</f>
        <v>4.4827293764159969E-3</v>
      </c>
    </row>
    <row r="41" spans="1:7" s="1" customFormat="1" x14ac:dyDescent="0.25">
      <c r="A41" s="18" t="s">
        <v>514</v>
      </c>
      <c r="B41" s="14">
        <v>1329</v>
      </c>
      <c r="C41" s="15">
        <f t="shared" si="0"/>
        <v>2.0791559221447627E-4</v>
      </c>
      <c r="D41" s="15">
        <f t="shared" ref="D41:D44" si="22">B41/200186</f>
        <v>6.6388258919205141E-3</v>
      </c>
      <c r="E41" s="14">
        <v>360</v>
      </c>
      <c r="F41" s="15">
        <f t="shared" si="2"/>
        <v>1.5119761107774496E-4</v>
      </c>
      <c r="G41" s="15">
        <f t="shared" ref="G41:G44" si="23">E41/82539</f>
        <v>4.361574528404754E-3</v>
      </c>
    </row>
    <row r="42" spans="1:7" s="1" customFormat="1" x14ac:dyDescent="0.25">
      <c r="A42" s="18" t="s">
        <v>507</v>
      </c>
      <c r="B42" s="14">
        <v>240</v>
      </c>
      <c r="C42" s="15">
        <f t="shared" si="0"/>
        <v>3.75468338084833E-5</v>
      </c>
      <c r="D42" s="15">
        <f t="shared" si="22"/>
        <v>1.1988850369156685E-3</v>
      </c>
      <c r="E42" s="14">
        <v>79</v>
      </c>
      <c r="F42" s="15">
        <f t="shared" si="2"/>
        <v>3.3179475764282925E-5</v>
      </c>
      <c r="G42" s="15">
        <f t="shared" si="23"/>
        <v>9.5712329928882109E-4</v>
      </c>
    </row>
    <row r="43" spans="1:7" s="1" customFormat="1" x14ac:dyDescent="0.25">
      <c r="A43" s="8" t="s">
        <v>494</v>
      </c>
      <c r="B43" s="4">
        <f>B40+B41+B42</f>
        <v>2573</v>
      </c>
      <c r="C43" s="38">
        <f t="shared" si="0"/>
        <v>4.025333474551147E-4</v>
      </c>
      <c r="D43" s="38">
        <f t="shared" si="22"/>
        <v>1.2853046666600062E-2</v>
      </c>
      <c r="E43" s="37">
        <f t="shared" ref="E43" si="24">E40+E41+E42</f>
        <v>809</v>
      </c>
      <c r="F43" s="38">
        <f t="shared" si="2"/>
        <v>3.3977463156082132E-4</v>
      </c>
      <c r="G43" s="38">
        <f t="shared" si="23"/>
        <v>9.8014272041095727E-3</v>
      </c>
    </row>
    <row r="44" spans="1:7" s="1" customFormat="1" x14ac:dyDescent="0.25">
      <c r="A44" s="8" t="s">
        <v>480</v>
      </c>
      <c r="B44" s="4">
        <f>B39-B43</f>
        <v>197613</v>
      </c>
      <c r="C44" s="38">
        <f t="shared" si="0"/>
        <v>3.0915593622482543E-2</v>
      </c>
      <c r="D44" s="38">
        <f t="shared" si="22"/>
        <v>0.98714695333339997</v>
      </c>
      <c r="E44" s="37">
        <f t="shared" ref="E44" si="25">E39-E43</f>
        <v>81730</v>
      </c>
      <c r="F44" s="38">
        <f t="shared" si="2"/>
        <v>3.4326057648289159E-2</v>
      </c>
      <c r="G44" s="38">
        <f t="shared" si="23"/>
        <v>0.99019857279589041</v>
      </c>
    </row>
    <row r="45" spans="1:7" x14ac:dyDescent="0.25">
      <c r="A45" s="19" t="s">
        <v>453</v>
      </c>
      <c r="B45" s="20">
        <v>107449</v>
      </c>
      <c r="C45" s="39">
        <f t="shared" si="0"/>
        <v>1.6809873941198841E-2</v>
      </c>
      <c r="D45" s="39">
        <v>1</v>
      </c>
      <c r="E45" s="40">
        <v>35658</v>
      </c>
      <c r="F45" s="39">
        <f t="shared" si="2"/>
        <v>1.497612337725064E-2</v>
      </c>
      <c r="G45" s="39">
        <v>1</v>
      </c>
    </row>
    <row r="46" spans="1:7" s="1" customFormat="1" x14ac:dyDescent="0.25">
      <c r="A46" s="18" t="s">
        <v>520</v>
      </c>
      <c r="B46" s="14">
        <v>11176</v>
      </c>
      <c r="C46" s="15">
        <f>B46/6392017</f>
        <v>1.7484308943483723E-3</v>
      </c>
      <c r="D46" s="15">
        <f>B46/107449</f>
        <v>0.10401213599009763</v>
      </c>
      <c r="E46" s="14">
        <v>2747</v>
      </c>
      <c r="F46" s="15">
        <f>E46/2380990</f>
        <v>1.1537217711960152E-3</v>
      </c>
      <c r="G46" s="15">
        <f>E46/35658</f>
        <v>7.7037410959672439E-2</v>
      </c>
    </row>
    <row r="47" spans="1:7" s="1" customFormat="1" x14ac:dyDescent="0.25">
      <c r="A47" s="18" t="s">
        <v>505</v>
      </c>
      <c r="B47" s="14">
        <v>6040</v>
      </c>
      <c r="C47" s="15">
        <f t="shared" si="0"/>
        <v>9.4492865084682971E-4</v>
      </c>
      <c r="D47" s="15">
        <f t="shared" ref="D47:D50" si="26">B47/107449</f>
        <v>5.6212714869379891E-2</v>
      </c>
      <c r="E47" s="14">
        <v>1765</v>
      </c>
      <c r="F47" s="15">
        <f t="shared" si="2"/>
        <v>7.4128828764505523E-4</v>
      </c>
      <c r="G47" s="15">
        <f t="shared" ref="G47:G50" si="27">E47/35658</f>
        <v>4.949800886196646E-2</v>
      </c>
    </row>
    <row r="48" spans="1:7" s="1" customFormat="1" x14ac:dyDescent="0.25">
      <c r="A48" s="18" t="s">
        <v>485</v>
      </c>
      <c r="B48" s="14">
        <v>25260</v>
      </c>
      <c r="C48" s="15">
        <f t="shared" si="0"/>
        <v>3.9518042583428677E-3</v>
      </c>
      <c r="D48" s="15">
        <f t="shared" si="26"/>
        <v>0.23508827443717484</v>
      </c>
      <c r="E48" s="14">
        <v>7228</v>
      </c>
      <c r="F48" s="15">
        <f t="shared" si="2"/>
        <v>3.0357120357498353E-3</v>
      </c>
      <c r="G48" s="15">
        <f t="shared" si="27"/>
        <v>0.2027034606539907</v>
      </c>
    </row>
    <row r="49" spans="1:7" s="1" customFormat="1" x14ac:dyDescent="0.25">
      <c r="A49" s="8" t="s">
        <v>493</v>
      </c>
      <c r="B49" s="4">
        <f>B47+B48+B46</f>
        <v>42476</v>
      </c>
      <c r="C49" s="38">
        <f t="shared" si="0"/>
        <v>6.6451638035380694E-3</v>
      </c>
      <c r="D49" s="38">
        <f t="shared" si="26"/>
        <v>0.39531312529665236</v>
      </c>
      <c r="E49" s="37">
        <f>E47+E48+E46</f>
        <v>11740</v>
      </c>
      <c r="F49" s="38">
        <f t="shared" si="2"/>
        <v>4.9307220945909057E-3</v>
      </c>
      <c r="G49" s="38">
        <f t="shared" si="27"/>
        <v>0.3292388804756296</v>
      </c>
    </row>
    <row r="50" spans="1:7" s="1" customFormat="1" x14ac:dyDescent="0.25">
      <c r="A50" s="8" t="s">
        <v>481</v>
      </c>
      <c r="B50" s="4">
        <f>B45-B49</f>
        <v>64973</v>
      </c>
      <c r="C50" s="38">
        <f t="shared" si="0"/>
        <v>1.0164710137660772E-2</v>
      </c>
      <c r="D50" s="38">
        <f t="shared" si="26"/>
        <v>0.60468687470334759</v>
      </c>
      <c r="E50" s="37">
        <f>E45-E49</f>
        <v>23918</v>
      </c>
      <c r="F50" s="38">
        <f t="shared" si="2"/>
        <v>1.0045401282659735E-2</v>
      </c>
      <c r="G50" s="38">
        <f t="shared" si="27"/>
        <v>0.67076111952437045</v>
      </c>
    </row>
    <row r="51" spans="1:7" x14ac:dyDescent="0.25">
      <c r="A51" s="19" t="s">
        <v>451</v>
      </c>
      <c r="B51" s="20">
        <v>980263</v>
      </c>
      <c r="C51" s="39">
        <f t="shared" si="0"/>
        <v>0.15335738312335528</v>
      </c>
      <c r="D51" s="39">
        <v>1</v>
      </c>
      <c r="E51" s="40">
        <v>388660</v>
      </c>
      <c r="F51" s="39">
        <f t="shared" si="2"/>
        <v>0.1632346208929899</v>
      </c>
      <c r="G51" s="39">
        <v>1</v>
      </c>
    </row>
    <row r="52" spans="1:7" s="1" customFormat="1" x14ac:dyDescent="0.25">
      <c r="A52" s="18" t="s">
        <v>515</v>
      </c>
      <c r="B52" s="14">
        <v>3484</v>
      </c>
      <c r="C52" s="15">
        <f t="shared" si="0"/>
        <v>5.4505487078648253E-4</v>
      </c>
      <c r="D52" s="15">
        <f>B52/980263</f>
        <v>3.554148223486962E-3</v>
      </c>
      <c r="E52" s="14">
        <v>804</v>
      </c>
      <c r="F52" s="15">
        <f t="shared" si="2"/>
        <v>3.3767466474029709E-4</v>
      </c>
      <c r="G52" s="15">
        <f>E52/388660</f>
        <v>2.0686461174291154E-3</v>
      </c>
    </row>
    <row r="53" spans="1:7" s="1" customFormat="1" x14ac:dyDescent="0.25">
      <c r="A53" s="18" t="s">
        <v>512</v>
      </c>
      <c r="B53" s="14">
        <v>9059</v>
      </c>
      <c r="C53" s="15">
        <f t="shared" si="0"/>
        <v>1.4172365311293758E-3</v>
      </c>
      <c r="D53" s="15">
        <f t="shared" ref="D53:D55" si="28">B53/980263</f>
        <v>9.2413974617016042E-3</v>
      </c>
      <c r="E53" s="14">
        <v>2507</v>
      </c>
      <c r="F53" s="15">
        <f t="shared" si="2"/>
        <v>1.0529233638108518E-3</v>
      </c>
      <c r="G53" s="15">
        <f t="shared" ref="G53:G55" si="29">E53/388660</f>
        <v>6.4503679308392939E-3</v>
      </c>
    </row>
    <row r="54" spans="1:7" s="1" customFormat="1" x14ac:dyDescent="0.25">
      <c r="A54" s="8" t="s">
        <v>492</v>
      </c>
      <c r="B54" s="4">
        <f>B52+B53</f>
        <v>12543</v>
      </c>
      <c r="C54" s="38">
        <f t="shared" si="0"/>
        <v>1.9622914019158584E-3</v>
      </c>
      <c r="D54" s="38">
        <f t="shared" si="28"/>
        <v>1.2795545685188568E-2</v>
      </c>
      <c r="E54" s="37">
        <f t="shared" ref="E54" si="30">E52+E53</f>
        <v>3311</v>
      </c>
      <c r="F54" s="38">
        <f t="shared" si="2"/>
        <v>1.3905980285511489E-3</v>
      </c>
      <c r="G54" s="38">
        <f t="shared" si="29"/>
        <v>8.5190140482684102E-3</v>
      </c>
    </row>
    <row r="55" spans="1:7" s="1" customFormat="1" x14ac:dyDescent="0.25">
      <c r="A55" s="8" t="s">
        <v>482</v>
      </c>
      <c r="B55" s="4">
        <f>B51-B54</f>
        <v>967720</v>
      </c>
      <c r="C55" s="38">
        <f t="shared" si="0"/>
        <v>0.15139509172143942</v>
      </c>
      <c r="D55" s="38">
        <f t="shared" si="28"/>
        <v>0.98720445431481141</v>
      </c>
      <c r="E55" s="37">
        <f t="shared" ref="E55" si="31">E51-E54</f>
        <v>385349</v>
      </c>
      <c r="F55" s="38">
        <f t="shared" si="2"/>
        <v>0.16184402286443875</v>
      </c>
      <c r="G55" s="38">
        <f t="shared" si="29"/>
        <v>0.99148098595173162</v>
      </c>
    </row>
    <row r="56" spans="1:7" x14ac:dyDescent="0.25">
      <c r="A56" s="19" t="s">
        <v>452</v>
      </c>
      <c r="B56" s="20">
        <v>375770</v>
      </c>
      <c r="C56" s="39">
        <f t="shared" si="0"/>
        <v>5.8787390584224039E-2</v>
      </c>
      <c r="D56" s="39">
        <v>1</v>
      </c>
      <c r="E56" s="40">
        <v>125590</v>
      </c>
      <c r="F56" s="39">
        <f t="shared" si="2"/>
        <v>5.2746966597927755E-2</v>
      </c>
      <c r="G56" s="39">
        <v>1</v>
      </c>
    </row>
    <row r="57" spans="1:7" s="1" customFormat="1" x14ac:dyDescent="0.25">
      <c r="A57" s="18" t="s">
        <v>503</v>
      </c>
      <c r="B57" s="14">
        <v>8718</v>
      </c>
      <c r="C57" s="15">
        <f t="shared" si="0"/>
        <v>1.363888738093156E-3</v>
      </c>
      <c r="D57" s="15">
        <f>B57/375770</f>
        <v>2.3200361923517043E-2</v>
      </c>
      <c r="E57" s="14">
        <v>2234</v>
      </c>
      <c r="F57" s="15">
        <f t="shared" si="2"/>
        <v>9.3826517541022853E-4</v>
      </c>
      <c r="G57" s="15">
        <f>E57/125590</f>
        <v>1.778804044908034E-2</v>
      </c>
    </row>
    <row r="58" spans="1:7" s="1" customFormat="1" x14ac:dyDescent="0.25">
      <c r="A58" s="18" t="s">
        <v>516</v>
      </c>
      <c r="B58" s="14">
        <v>10001</v>
      </c>
      <c r="C58" s="15">
        <f t="shared" si="0"/>
        <v>1.5646078538276728E-3</v>
      </c>
      <c r="D58" s="15">
        <f t="shared" ref="D58:D62" si="32">B58/375770</f>
        <v>2.6614684514463634E-2</v>
      </c>
      <c r="E58" s="14">
        <v>282</v>
      </c>
      <c r="F58" s="15">
        <f t="shared" si="2"/>
        <v>1.184381286775669E-4</v>
      </c>
      <c r="G58" s="15">
        <f t="shared" ref="G58:G62" si="33">E58/125590</f>
        <v>2.2454017039573214E-3</v>
      </c>
    </row>
    <row r="59" spans="1:7" s="1" customFormat="1" x14ac:dyDescent="0.25">
      <c r="A59" s="18" t="s">
        <v>508</v>
      </c>
      <c r="B59" s="14">
        <v>0</v>
      </c>
      <c r="C59" s="15">
        <f t="shared" si="0"/>
        <v>0</v>
      </c>
      <c r="D59" s="15">
        <f t="shared" si="32"/>
        <v>0</v>
      </c>
      <c r="E59" s="14">
        <v>0</v>
      </c>
      <c r="F59" s="15">
        <f t="shared" si="2"/>
        <v>0</v>
      </c>
      <c r="G59" s="15">
        <f t="shared" si="33"/>
        <v>0</v>
      </c>
    </row>
    <row r="60" spans="1:7" s="1" customFormat="1" x14ac:dyDescent="0.25">
      <c r="A60" s="18" t="s">
        <v>512</v>
      </c>
      <c r="B60" s="14">
        <v>603</v>
      </c>
      <c r="C60" s="15">
        <f t="shared" si="0"/>
        <v>9.4336419943814287E-5</v>
      </c>
      <c r="D60" s="15">
        <f t="shared" si="32"/>
        <v>1.604705005721585E-3</v>
      </c>
      <c r="E60" s="14">
        <v>157</v>
      </c>
      <c r="F60" s="15">
        <f t="shared" si="2"/>
        <v>6.5938958164461E-5</v>
      </c>
      <c r="G60" s="15">
        <f t="shared" si="33"/>
        <v>1.2500995302173741E-3</v>
      </c>
    </row>
    <row r="61" spans="1:7" s="1" customFormat="1" x14ac:dyDescent="0.25">
      <c r="A61" s="8" t="s">
        <v>491</v>
      </c>
      <c r="B61" s="4">
        <f>B57+B58+B59+B60</f>
        <v>19322</v>
      </c>
      <c r="C61" s="38">
        <f t="shared" si="0"/>
        <v>3.0228330118646429E-3</v>
      </c>
      <c r="D61" s="38">
        <f t="shared" si="32"/>
        <v>5.1419751443702262E-2</v>
      </c>
      <c r="E61" s="37">
        <f t="shared" ref="E61" si="34">E57+E58+E59+E60</f>
        <v>2673</v>
      </c>
      <c r="F61" s="38">
        <f t="shared" si="2"/>
        <v>1.1226422622522565E-3</v>
      </c>
      <c r="G61" s="38">
        <f t="shared" si="33"/>
        <v>2.1283541683255035E-2</v>
      </c>
    </row>
    <row r="62" spans="1:7" s="1" customFormat="1" x14ac:dyDescent="0.25">
      <c r="A62" s="8" t="s">
        <v>483</v>
      </c>
      <c r="B62" s="4">
        <f>B56-B61</f>
        <v>356448</v>
      </c>
      <c r="C62" s="38">
        <f t="shared" si="0"/>
        <v>5.5764557572359395E-2</v>
      </c>
      <c r="D62" s="38">
        <f t="shared" si="32"/>
        <v>0.94858024855629774</v>
      </c>
      <c r="E62" s="37">
        <f t="shared" ref="E62" si="35">E56-E61</f>
        <v>122917</v>
      </c>
      <c r="F62" s="38">
        <f t="shared" si="2"/>
        <v>5.1624324335675494E-2</v>
      </c>
      <c r="G62" s="38">
        <f t="shared" si="33"/>
        <v>0.97871645831674492</v>
      </c>
    </row>
    <row r="63" spans="1:7" x14ac:dyDescent="0.25">
      <c r="A63" s="19" t="s">
        <v>459</v>
      </c>
      <c r="B63" s="20">
        <v>47420</v>
      </c>
      <c r="C63" s="39">
        <f t="shared" si="0"/>
        <v>7.4186285799928255E-3</v>
      </c>
      <c r="D63" s="39">
        <v>1</v>
      </c>
      <c r="E63" s="40">
        <v>15437</v>
      </c>
      <c r="F63" s="39">
        <f t="shared" si="2"/>
        <v>6.4834375616865253E-3</v>
      </c>
      <c r="G63" s="39">
        <v>1</v>
      </c>
    </row>
    <row r="64" spans="1:7" x14ac:dyDescent="0.25">
      <c r="A64" s="19" t="s">
        <v>457</v>
      </c>
      <c r="B64" s="20">
        <v>211033</v>
      </c>
      <c r="C64" s="39">
        <f t="shared" si="0"/>
        <v>3.3015087412940236E-2</v>
      </c>
      <c r="D64" s="39">
        <v>1</v>
      </c>
      <c r="E64" s="40">
        <v>90903</v>
      </c>
      <c r="F64" s="39">
        <f t="shared" si="2"/>
        <v>3.8178656777222923E-2</v>
      </c>
      <c r="G64" s="39">
        <v>1</v>
      </c>
    </row>
    <row r="65" spans="1:7" s="1" customFormat="1" x14ac:dyDescent="0.25">
      <c r="A65" s="18" t="s">
        <v>514</v>
      </c>
      <c r="B65" s="14">
        <v>0</v>
      </c>
      <c r="C65" s="15">
        <f t="shared" si="0"/>
        <v>0</v>
      </c>
      <c r="D65" s="15">
        <f>B65/211033</f>
        <v>0</v>
      </c>
      <c r="E65" s="14">
        <v>0</v>
      </c>
      <c r="F65" s="15">
        <f t="shared" si="2"/>
        <v>0</v>
      </c>
      <c r="G65" s="15">
        <f>E65/90903</f>
        <v>0</v>
      </c>
    </row>
    <row r="66" spans="1:7" s="1" customFormat="1" x14ac:dyDescent="0.25">
      <c r="A66" s="18" t="s">
        <v>517</v>
      </c>
      <c r="B66" s="14">
        <v>718</v>
      </c>
      <c r="C66" s="15">
        <f t="shared" si="0"/>
        <v>1.1232761114371254E-4</v>
      </c>
      <c r="D66" s="15">
        <f t="shared" ref="D66:D69" si="36">B66/211033</f>
        <v>3.4023114868290743E-3</v>
      </c>
      <c r="E66" s="14">
        <v>203</v>
      </c>
      <c r="F66" s="15">
        <f t="shared" si="2"/>
        <v>8.5258652913283974E-5</v>
      </c>
      <c r="G66" s="15">
        <f t="shared" ref="G66:G69" si="37">E66/90903</f>
        <v>2.2331496210246087E-3</v>
      </c>
    </row>
    <row r="67" spans="1:7" s="1" customFormat="1" x14ac:dyDescent="0.25">
      <c r="A67" s="18" t="s">
        <v>486</v>
      </c>
      <c r="B67" s="14">
        <v>192</v>
      </c>
      <c r="C67" s="15">
        <f t="shared" ref="C67:C77" si="38">B67/6392017</f>
        <v>3.0037467046786639E-5</v>
      </c>
      <c r="D67" s="15">
        <f t="shared" si="36"/>
        <v>9.0981031402671624E-4</v>
      </c>
      <c r="E67" s="14">
        <v>67</v>
      </c>
      <c r="F67" s="15">
        <f t="shared" ref="F67:F77" si="39">E67/2380990</f>
        <v>2.813955539502476E-5</v>
      </c>
      <c r="G67" s="15">
        <f t="shared" si="37"/>
        <v>7.3704938230861471E-4</v>
      </c>
    </row>
    <row r="68" spans="1:7" s="1" customFormat="1" x14ac:dyDescent="0.25">
      <c r="A68" s="8" t="s">
        <v>490</v>
      </c>
      <c r="B68" s="4">
        <f>B65+B66+B67</f>
        <v>910</v>
      </c>
      <c r="C68" s="38">
        <f t="shared" si="38"/>
        <v>1.4236507819049917E-4</v>
      </c>
      <c r="D68" s="38">
        <f t="shared" si="36"/>
        <v>4.31212180085579E-3</v>
      </c>
      <c r="E68" s="37">
        <f t="shared" ref="E68" si="40">E65+E66+E67</f>
        <v>270</v>
      </c>
      <c r="F68" s="38">
        <f t="shared" si="39"/>
        <v>1.1339820830830873E-4</v>
      </c>
      <c r="G68" s="38">
        <f t="shared" si="37"/>
        <v>2.9701990033332232E-3</v>
      </c>
    </row>
    <row r="69" spans="1:7" s="1" customFormat="1" x14ac:dyDescent="0.25">
      <c r="A69" s="8" t="s">
        <v>484</v>
      </c>
      <c r="B69" s="4">
        <f>B64-B68</f>
        <v>210123</v>
      </c>
      <c r="C69" s="38">
        <f t="shared" si="38"/>
        <v>3.2872722334749735E-2</v>
      </c>
      <c r="D69" s="38">
        <f t="shared" si="36"/>
        <v>0.99568787819914417</v>
      </c>
      <c r="E69" s="37">
        <f t="shared" ref="E69" si="41">E64-E68</f>
        <v>90633</v>
      </c>
      <c r="F69" s="38">
        <f t="shared" si="39"/>
        <v>3.8065258568914614E-2</v>
      </c>
      <c r="G69" s="38">
        <f t="shared" si="37"/>
        <v>0.99702980099666683</v>
      </c>
    </row>
    <row r="70" spans="1:7" x14ac:dyDescent="0.25">
      <c r="A70" s="19" t="s">
        <v>456</v>
      </c>
      <c r="B70" s="20">
        <v>195751</v>
      </c>
      <c r="C70" s="39">
        <f t="shared" si="38"/>
        <v>3.0624292770185059E-2</v>
      </c>
      <c r="D70" s="39">
        <v>1</v>
      </c>
      <c r="E70" s="40">
        <v>64767</v>
      </c>
      <c r="F70" s="39">
        <f t="shared" si="39"/>
        <v>2.7201710212978635E-2</v>
      </c>
      <c r="G70" s="39">
        <v>1</v>
      </c>
    </row>
    <row r="71" spans="1:7" s="1" customFormat="1" x14ac:dyDescent="0.25">
      <c r="A71" s="18" t="s">
        <v>518</v>
      </c>
      <c r="B71" s="14">
        <v>817</v>
      </c>
      <c r="C71" s="15">
        <f t="shared" si="38"/>
        <v>1.278156800897119E-4</v>
      </c>
      <c r="D71" s="15">
        <f>B71/195751</f>
        <v>4.1736696108832134E-3</v>
      </c>
      <c r="E71" s="14">
        <v>312</v>
      </c>
      <c r="F71" s="15">
        <f t="shared" si="39"/>
        <v>1.310379296007123E-4</v>
      </c>
      <c r="G71" s="15">
        <f>E71/64767</f>
        <v>4.8172680531752285E-3</v>
      </c>
    </row>
    <row r="72" spans="1:7" s="1" customFormat="1" x14ac:dyDescent="0.25">
      <c r="A72" s="18" t="s">
        <v>519</v>
      </c>
      <c r="B72" s="14">
        <v>8</v>
      </c>
      <c r="C72" s="15">
        <f t="shared" si="38"/>
        <v>1.2515611269494433E-6</v>
      </c>
      <c r="D72" s="15">
        <f t="shared" ref="D72:D74" si="42">B72/195751</f>
        <v>4.0868245883801359E-5</v>
      </c>
      <c r="E72" s="14">
        <v>7</v>
      </c>
      <c r="F72" s="15">
        <f t="shared" si="39"/>
        <v>2.9399535487339302E-6</v>
      </c>
      <c r="G72" s="15">
        <f t="shared" ref="G72:G74" si="43">E72/64767</f>
        <v>1.0807973196226473E-4</v>
      </c>
    </row>
    <row r="73" spans="1:7" s="1" customFormat="1" x14ac:dyDescent="0.25">
      <c r="A73" s="8" t="s">
        <v>489</v>
      </c>
      <c r="B73" s="37">
        <f>B71+B72</f>
        <v>825</v>
      </c>
      <c r="C73" s="38">
        <f t="shared" si="38"/>
        <v>1.2906724121666135E-4</v>
      </c>
      <c r="D73" s="38">
        <f t="shared" si="42"/>
        <v>4.2145378567670149E-3</v>
      </c>
      <c r="E73" s="37">
        <f t="shared" ref="E73" si="44">E71+E72</f>
        <v>319</v>
      </c>
      <c r="F73" s="38">
        <f t="shared" si="39"/>
        <v>1.3397788314944623E-4</v>
      </c>
      <c r="G73" s="38">
        <f t="shared" si="43"/>
        <v>4.9253477851374933E-3</v>
      </c>
    </row>
    <row r="74" spans="1:7" s="1" customFormat="1" x14ac:dyDescent="0.25">
      <c r="A74" s="8" t="s">
        <v>473</v>
      </c>
      <c r="B74" s="37">
        <f>B70-B73</f>
        <v>194926</v>
      </c>
      <c r="C74" s="38">
        <f t="shared" si="38"/>
        <v>3.0495225528968398E-2</v>
      </c>
      <c r="D74" s="38">
        <f t="shared" si="42"/>
        <v>0.99578546214323294</v>
      </c>
      <c r="E74" s="37">
        <f t="shared" ref="E74" si="45">E70-E73</f>
        <v>64448</v>
      </c>
      <c r="F74" s="38">
        <f t="shared" si="39"/>
        <v>2.7067732329829189E-2</v>
      </c>
      <c r="G74" s="38">
        <f t="shared" si="43"/>
        <v>0.99507465221486247</v>
      </c>
    </row>
    <row r="75" spans="1:7" x14ac:dyDescent="0.25">
      <c r="A75" s="19" t="s">
        <v>468</v>
      </c>
      <c r="B75" s="20">
        <v>6392017</v>
      </c>
      <c r="C75" s="21">
        <f t="shared" si="38"/>
        <v>1</v>
      </c>
      <c r="D75" s="21">
        <v>1</v>
      </c>
      <c r="E75" s="20">
        <v>2380990</v>
      </c>
      <c r="F75" s="21">
        <f t="shared" si="39"/>
        <v>1</v>
      </c>
      <c r="G75" s="21">
        <v>1</v>
      </c>
    </row>
    <row r="76" spans="1:7" x14ac:dyDescent="0.25">
      <c r="A76" s="8" t="s">
        <v>500</v>
      </c>
      <c r="B76" s="4">
        <v>178131</v>
      </c>
      <c r="C76" s="21">
        <f t="shared" si="38"/>
        <v>2.786772938807891E-2</v>
      </c>
      <c r="D76" s="21"/>
      <c r="E76" s="4">
        <v>50140</v>
      </c>
      <c r="F76" s="21">
        <f t="shared" si="39"/>
        <v>2.1058467276217036E-2</v>
      </c>
      <c r="G76" s="21"/>
    </row>
    <row r="77" spans="1:7" x14ac:dyDescent="0.25">
      <c r="A77" s="8" t="s">
        <v>501</v>
      </c>
      <c r="B77" s="4">
        <f>B75-B76</f>
        <v>6213886</v>
      </c>
      <c r="C77" s="21">
        <f t="shared" si="38"/>
        <v>0.97213227061192109</v>
      </c>
      <c r="D77" s="21"/>
      <c r="E77" s="4">
        <f t="shared" ref="E77" si="46">E75-E76</f>
        <v>2330850</v>
      </c>
      <c r="F77" s="21">
        <f t="shared" si="39"/>
        <v>0.97894153272378293</v>
      </c>
      <c r="G77" s="21"/>
    </row>
  </sheetData>
  <pageMargins left="0.7" right="0.7" top="0.75" bottom="0.75" header="0.3" footer="0.3"/>
  <ignoredErrors>
    <ignoredError sqref="C6:C17 C47:C48 C19:C45 C49:C7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7"/>
  <sheetViews>
    <sheetView workbookViewId="0">
      <selection activeCell="K27" sqref="K27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465</v>
      </c>
      <c r="B2" s="24" t="s">
        <v>522</v>
      </c>
      <c r="C2" s="20">
        <v>71518</v>
      </c>
      <c r="D2" s="21">
        <v>1</v>
      </c>
      <c r="E2" s="10"/>
    </row>
    <row r="3" spans="1:5" x14ac:dyDescent="0.25">
      <c r="A3" s="25" t="s">
        <v>465</v>
      </c>
      <c r="B3" s="25" t="s">
        <v>87</v>
      </c>
      <c r="C3" s="26">
        <v>4885</v>
      </c>
      <c r="D3" s="27">
        <v>6.8304482787499995E-2</v>
      </c>
      <c r="E3" s="30"/>
    </row>
    <row r="4" spans="1:5" x14ac:dyDescent="0.25">
      <c r="A4" s="13" t="s">
        <v>465</v>
      </c>
      <c r="B4" s="13" t="s">
        <v>415</v>
      </c>
      <c r="C4" s="14">
        <v>4518</v>
      </c>
      <c r="D4" s="15">
        <v>6.3172907519799995E-2</v>
      </c>
      <c r="E4" s="16" t="s">
        <v>469</v>
      </c>
    </row>
    <row r="5" spans="1:5" x14ac:dyDescent="0.25">
      <c r="A5" s="13" t="s">
        <v>465</v>
      </c>
      <c r="B5" s="13" t="s">
        <v>417</v>
      </c>
      <c r="C5" s="14">
        <v>3624</v>
      </c>
      <c r="D5" s="15">
        <v>5.06725579574E-2</v>
      </c>
      <c r="E5" s="16" t="s">
        <v>469</v>
      </c>
    </row>
    <row r="6" spans="1:5" x14ac:dyDescent="0.25">
      <c r="A6" s="13" t="s">
        <v>465</v>
      </c>
      <c r="B6" s="13" t="s">
        <v>88</v>
      </c>
      <c r="C6" s="14">
        <v>3480</v>
      </c>
      <c r="D6" s="15">
        <v>4.86590788333E-2</v>
      </c>
      <c r="E6" s="16" t="s">
        <v>469</v>
      </c>
    </row>
    <row r="7" spans="1:5" x14ac:dyDescent="0.25">
      <c r="A7" s="13" t="s">
        <v>465</v>
      </c>
      <c r="B7" s="13" t="s">
        <v>433</v>
      </c>
      <c r="C7" s="14">
        <v>2712</v>
      </c>
      <c r="D7" s="15">
        <v>3.7920523504599998E-2</v>
      </c>
      <c r="E7" s="16" t="s">
        <v>469</v>
      </c>
    </row>
    <row r="8" spans="1:5" x14ac:dyDescent="0.25">
      <c r="A8" s="25" t="s">
        <v>465</v>
      </c>
      <c r="B8" s="25" t="s">
        <v>89</v>
      </c>
      <c r="C8" s="26">
        <v>1961</v>
      </c>
      <c r="D8" s="27">
        <v>2.7419670572399999E-2</v>
      </c>
      <c r="E8" s="10"/>
    </row>
    <row r="9" spans="1:5" x14ac:dyDescent="0.25">
      <c r="A9" s="13" t="s">
        <v>465</v>
      </c>
      <c r="B9" s="13" t="s">
        <v>420</v>
      </c>
      <c r="C9" s="14">
        <v>1701</v>
      </c>
      <c r="D9" s="15">
        <v>2.3784222153900001E-2</v>
      </c>
      <c r="E9" s="16" t="s">
        <v>469</v>
      </c>
    </row>
    <row r="10" spans="1:5" x14ac:dyDescent="0.25">
      <c r="A10" s="13" t="s">
        <v>465</v>
      </c>
      <c r="B10" s="13" t="s">
        <v>428</v>
      </c>
      <c r="C10" s="14">
        <v>1443</v>
      </c>
      <c r="D10" s="15">
        <v>2.01767387231E-2</v>
      </c>
      <c r="E10" s="16" t="s">
        <v>469</v>
      </c>
    </row>
    <row r="11" spans="1:5" x14ac:dyDescent="0.25">
      <c r="A11" s="13" t="s">
        <v>465</v>
      </c>
      <c r="B11" s="13" t="s">
        <v>422</v>
      </c>
      <c r="C11" s="14">
        <v>1348</v>
      </c>
      <c r="D11" s="15">
        <v>1.88484018009E-2</v>
      </c>
      <c r="E11" s="16" t="s">
        <v>469</v>
      </c>
    </row>
    <row r="12" spans="1:5" x14ac:dyDescent="0.25">
      <c r="A12" s="13" t="s">
        <v>465</v>
      </c>
      <c r="B12" s="13" t="s">
        <v>418</v>
      </c>
      <c r="C12" s="14">
        <v>1210</v>
      </c>
      <c r="D12" s="15">
        <v>1.69188176403E-2</v>
      </c>
      <c r="E12" s="16" t="s">
        <v>469</v>
      </c>
    </row>
    <row r="13" spans="1:5" x14ac:dyDescent="0.25">
      <c r="A13" s="13" t="s">
        <v>465</v>
      </c>
      <c r="B13" s="13" t="s">
        <v>432</v>
      </c>
      <c r="C13" s="14">
        <v>1205</v>
      </c>
      <c r="D13" s="15">
        <v>1.68489051707E-2</v>
      </c>
      <c r="E13" s="16" t="s">
        <v>469</v>
      </c>
    </row>
    <row r="14" spans="1:5" x14ac:dyDescent="0.25">
      <c r="A14" s="13" t="s">
        <v>465</v>
      </c>
      <c r="B14" s="13" t="s">
        <v>419</v>
      </c>
      <c r="C14" s="14">
        <v>1024</v>
      </c>
      <c r="D14" s="15">
        <v>1.43180737716E-2</v>
      </c>
      <c r="E14" s="16" t="s">
        <v>469</v>
      </c>
    </row>
    <row r="15" spans="1:5" x14ac:dyDescent="0.25">
      <c r="A15" s="13" t="s">
        <v>465</v>
      </c>
      <c r="B15" s="13" t="s">
        <v>427</v>
      </c>
      <c r="C15" s="14">
        <v>789</v>
      </c>
      <c r="D15" s="15">
        <v>1.1032187701E-2</v>
      </c>
      <c r="E15" s="16" t="s">
        <v>469</v>
      </c>
    </row>
    <row r="16" spans="1:5" x14ac:dyDescent="0.25">
      <c r="A16" s="13" t="s">
        <v>465</v>
      </c>
      <c r="B16" s="13" t="s">
        <v>429</v>
      </c>
      <c r="C16" s="14">
        <v>748</v>
      </c>
      <c r="D16" s="15">
        <v>1.04589054504E-2</v>
      </c>
      <c r="E16" s="16" t="s">
        <v>469</v>
      </c>
    </row>
    <row r="17" spans="1:5" x14ac:dyDescent="0.25">
      <c r="A17" s="13" t="s">
        <v>465</v>
      </c>
      <c r="B17" s="13" t="s">
        <v>416</v>
      </c>
      <c r="C17" s="14">
        <v>746</v>
      </c>
      <c r="D17" s="15">
        <v>1.04309404625E-2</v>
      </c>
      <c r="E17" s="16" t="s">
        <v>469</v>
      </c>
    </row>
    <row r="18" spans="1:5" x14ac:dyDescent="0.25">
      <c r="A18" s="13" t="s">
        <v>465</v>
      </c>
      <c r="B18" s="13" t="s">
        <v>431</v>
      </c>
      <c r="C18" s="14">
        <v>730</v>
      </c>
      <c r="D18" s="15">
        <v>1.0207220559900001E-2</v>
      </c>
      <c r="E18" s="16" t="s">
        <v>469</v>
      </c>
    </row>
    <row r="19" spans="1:5" x14ac:dyDescent="0.25">
      <c r="A19" s="13" t="s">
        <v>465</v>
      </c>
      <c r="B19" s="13" t="s">
        <v>425</v>
      </c>
      <c r="C19" s="14">
        <v>642</v>
      </c>
      <c r="D19" s="15">
        <v>8.9767610951099995E-3</v>
      </c>
      <c r="E19" s="16" t="s">
        <v>469</v>
      </c>
    </row>
    <row r="20" spans="1:5" x14ac:dyDescent="0.25">
      <c r="A20" s="2" t="s">
        <v>465</v>
      </c>
      <c r="B20" s="2" t="s">
        <v>442</v>
      </c>
      <c r="C20" s="4">
        <v>630</v>
      </c>
      <c r="D20" s="3">
        <v>8.8089711680999997E-3</v>
      </c>
      <c r="E20" s="10"/>
    </row>
    <row r="21" spans="1:5" x14ac:dyDescent="0.25">
      <c r="A21" s="13" t="s">
        <v>465</v>
      </c>
      <c r="B21" s="13" t="s">
        <v>414</v>
      </c>
      <c r="C21" s="14">
        <v>537</v>
      </c>
      <c r="D21" s="15">
        <v>7.5085992337600004E-3</v>
      </c>
      <c r="E21" s="16" t="s">
        <v>469</v>
      </c>
    </row>
    <row r="22" spans="1:5" x14ac:dyDescent="0.25">
      <c r="A22" s="13" t="s">
        <v>465</v>
      </c>
      <c r="B22" s="13" t="s">
        <v>421</v>
      </c>
      <c r="C22" s="14">
        <v>528</v>
      </c>
      <c r="D22" s="15">
        <v>7.3827567885000004E-3</v>
      </c>
      <c r="E22" s="16" t="s">
        <v>469</v>
      </c>
    </row>
    <row r="23" spans="1:5" x14ac:dyDescent="0.25">
      <c r="A23" s="13" t="s">
        <v>465</v>
      </c>
      <c r="B23" s="13" t="s">
        <v>423</v>
      </c>
      <c r="C23" s="14">
        <v>489</v>
      </c>
      <c r="D23" s="15">
        <v>6.8374395257099997E-3</v>
      </c>
      <c r="E23" s="16" t="s">
        <v>469</v>
      </c>
    </row>
    <row r="24" spans="1:5" x14ac:dyDescent="0.25">
      <c r="A24" s="13" t="s">
        <v>465</v>
      </c>
      <c r="B24" s="13" t="s">
        <v>424</v>
      </c>
      <c r="C24" s="14">
        <v>480</v>
      </c>
      <c r="D24" s="15">
        <v>6.7115970804600003E-3</v>
      </c>
      <c r="E24" s="16" t="s">
        <v>469</v>
      </c>
    </row>
    <row r="25" spans="1:5" x14ac:dyDescent="0.25">
      <c r="A25" s="13" t="s">
        <v>465</v>
      </c>
      <c r="B25" s="13" t="s">
        <v>426</v>
      </c>
      <c r="C25" s="14">
        <v>414</v>
      </c>
      <c r="D25" s="15">
        <v>5.7887524818900004E-3</v>
      </c>
      <c r="E25" s="16" t="s">
        <v>469</v>
      </c>
    </row>
    <row r="26" spans="1:5" x14ac:dyDescent="0.25">
      <c r="A26" s="13" t="s">
        <v>465</v>
      </c>
      <c r="B26" s="13" t="s">
        <v>437</v>
      </c>
      <c r="C26" s="14">
        <v>329</v>
      </c>
      <c r="D26" s="15">
        <v>4.6002404988999997E-3</v>
      </c>
      <c r="E26" s="16" t="s">
        <v>469</v>
      </c>
    </row>
    <row r="27" spans="1:5" x14ac:dyDescent="0.25">
      <c r="A27" s="13" t="s">
        <v>465</v>
      </c>
      <c r="B27" s="13" t="s">
        <v>430</v>
      </c>
      <c r="C27" s="14">
        <v>284</v>
      </c>
      <c r="D27" s="15">
        <v>3.9710282725999996E-3</v>
      </c>
      <c r="E27" s="16" t="s">
        <v>469</v>
      </c>
    </row>
    <row r="28" spans="1:5" x14ac:dyDescent="0.25">
      <c r="A28" s="13" t="s">
        <v>465</v>
      </c>
      <c r="B28" s="13" t="s">
        <v>436</v>
      </c>
      <c r="C28" s="14">
        <v>255</v>
      </c>
      <c r="D28" s="15">
        <v>3.5655359489900002E-3</v>
      </c>
      <c r="E28" s="16" t="s">
        <v>469</v>
      </c>
    </row>
    <row r="29" spans="1:5" x14ac:dyDescent="0.25">
      <c r="A29" s="13" t="s">
        <v>465</v>
      </c>
      <c r="B29" s="13" t="s">
        <v>447</v>
      </c>
      <c r="C29" s="14">
        <v>242</v>
      </c>
      <c r="D29" s="15">
        <v>3.3837635280599999E-3</v>
      </c>
      <c r="E29" s="16" t="s">
        <v>469</v>
      </c>
    </row>
    <row r="30" spans="1:5" x14ac:dyDescent="0.25">
      <c r="A30" s="13" t="s">
        <v>465</v>
      </c>
      <c r="B30" s="13" t="s">
        <v>26</v>
      </c>
      <c r="C30" s="14">
        <v>226</v>
      </c>
      <c r="D30" s="15">
        <v>3.1600436253799999E-3</v>
      </c>
      <c r="E30" s="16" t="s">
        <v>469</v>
      </c>
    </row>
    <row r="31" spans="1:5" x14ac:dyDescent="0.25">
      <c r="A31" s="13" t="s">
        <v>465</v>
      </c>
      <c r="B31" s="13" t="s">
        <v>446</v>
      </c>
      <c r="C31" s="14">
        <v>176</v>
      </c>
      <c r="D31" s="15">
        <v>2.4609189294999998E-3</v>
      </c>
      <c r="E31" s="16" t="s">
        <v>469</v>
      </c>
    </row>
    <row r="32" spans="1:5" x14ac:dyDescent="0.25">
      <c r="A32" s="13" t="s">
        <v>465</v>
      </c>
      <c r="B32" s="13" t="s">
        <v>281</v>
      </c>
      <c r="C32" s="14">
        <v>169</v>
      </c>
      <c r="D32" s="15">
        <v>2.3630414720799998E-3</v>
      </c>
      <c r="E32" s="16" t="s">
        <v>469</v>
      </c>
    </row>
    <row r="33" spans="1:5" x14ac:dyDescent="0.25">
      <c r="A33" s="2" t="s">
        <v>465</v>
      </c>
      <c r="B33" s="2" t="s">
        <v>434</v>
      </c>
      <c r="C33" s="4">
        <v>145</v>
      </c>
      <c r="D33" s="3">
        <v>2.02746161805E-3</v>
      </c>
      <c r="E33" s="10"/>
    </row>
    <row r="34" spans="1:5" x14ac:dyDescent="0.25">
      <c r="A34" s="13" t="s">
        <v>465</v>
      </c>
      <c r="B34" s="13" t="s">
        <v>443</v>
      </c>
      <c r="C34" s="14">
        <v>135</v>
      </c>
      <c r="D34" s="15">
        <v>1.88763667888E-3</v>
      </c>
      <c r="E34" s="16" t="s">
        <v>469</v>
      </c>
    </row>
    <row r="35" spans="1:5" x14ac:dyDescent="0.25">
      <c r="A35" s="2" t="s">
        <v>465</v>
      </c>
      <c r="B35" s="2" t="s">
        <v>445</v>
      </c>
      <c r="C35" s="4">
        <v>122</v>
      </c>
      <c r="D35" s="3">
        <v>1.70586425795E-3</v>
      </c>
      <c r="E35" s="10"/>
    </row>
    <row r="36" spans="1:5" x14ac:dyDescent="0.25">
      <c r="A36" s="13" t="s">
        <v>465</v>
      </c>
      <c r="B36" s="13" t="s">
        <v>441</v>
      </c>
      <c r="C36" s="14">
        <v>63</v>
      </c>
      <c r="D36" s="15">
        <v>8.8089711680999999E-4</v>
      </c>
      <c r="E36" s="16" t="s">
        <v>469</v>
      </c>
    </row>
    <row r="37" spans="1:5" x14ac:dyDescent="0.25">
      <c r="A37" s="2" t="s">
        <v>465</v>
      </c>
      <c r="B37" s="2" t="s">
        <v>438</v>
      </c>
      <c r="C37" s="4">
        <v>41</v>
      </c>
      <c r="D37" s="3">
        <v>5.7328225062199998E-4</v>
      </c>
      <c r="E37" s="10"/>
    </row>
    <row r="38" spans="1:5" x14ac:dyDescent="0.25">
      <c r="A38" s="2" t="s">
        <v>465</v>
      </c>
      <c r="B38" s="2" t="s">
        <v>435</v>
      </c>
      <c r="C38" s="4">
        <v>38</v>
      </c>
      <c r="D38" s="3">
        <v>5.3133476886899999E-4</v>
      </c>
      <c r="E38" s="10"/>
    </row>
    <row r="39" spans="1:5" x14ac:dyDescent="0.25">
      <c r="A39" s="2" t="s">
        <v>465</v>
      </c>
      <c r="B39" s="2" t="s">
        <v>440</v>
      </c>
      <c r="C39" s="4">
        <v>26</v>
      </c>
      <c r="D39" s="3">
        <v>3.6354484185800002E-4</v>
      </c>
      <c r="E39" s="10"/>
    </row>
    <row r="40" spans="1:5" x14ac:dyDescent="0.25">
      <c r="A40" s="13" t="s">
        <v>465</v>
      </c>
      <c r="B40" s="13" t="s">
        <v>439</v>
      </c>
      <c r="C40" s="14">
        <v>25</v>
      </c>
      <c r="D40" s="15">
        <v>3.4956234793999998E-4</v>
      </c>
      <c r="E40" s="16" t="s">
        <v>469</v>
      </c>
    </row>
    <row r="41" spans="1:5" x14ac:dyDescent="0.25">
      <c r="A41" s="13" t="s">
        <v>465</v>
      </c>
      <c r="B41" s="13" t="s">
        <v>444</v>
      </c>
      <c r="C41" s="14">
        <v>13</v>
      </c>
      <c r="D41" s="15">
        <v>1.8177242092900001E-4</v>
      </c>
      <c r="E41" s="16" t="s">
        <v>469</v>
      </c>
    </row>
    <row r="42" spans="1:5" x14ac:dyDescent="0.25">
      <c r="A42" s="1"/>
      <c r="B42" s="1"/>
      <c r="C42" s="1"/>
      <c r="D42" s="1"/>
    </row>
    <row r="43" spans="1:5" x14ac:dyDescent="0.25">
      <c r="A43" s="1"/>
      <c r="B43" s="1"/>
      <c r="C43" s="1"/>
      <c r="D43" s="1"/>
    </row>
    <row r="44" spans="1:5" x14ac:dyDescent="0.25">
      <c r="A44" s="1"/>
      <c r="B44" s="1"/>
      <c r="C44" s="1"/>
      <c r="D44" s="1"/>
    </row>
    <row r="45" spans="1:5" x14ac:dyDescent="0.25">
      <c r="A45" s="1"/>
      <c r="B45" s="1"/>
      <c r="C45" s="1"/>
      <c r="D45" s="1"/>
    </row>
    <row r="46" spans="1:5" x14ac:dyDescent="0.25">
      <c r="A46" s="1"/>
      <c r="B46" s="1"/>
      <c r="C46" s="1"/>
      <c r="D46" s="1"/>
    </row>
    <row r="47" spans="1:5" x14ac:dyDescent="0.25">
      <c r="A47" s="1"/>
      <c r="B47" s="1"/>
      <c r="C47" s="1"/>
      <c r="D47" s="1"/>
    </row>
    <row r="48" spans="1:5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7"/>
  <sheetViews>
    <sheetView workbookViewId="0">
      <selection activeCell="J14" sqref="J14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462</v>
      </c>
      <c r="B2" s="24" t="s">
        <v>523</v>
      </c>
      <c r="C2" s="20">
        <v>131346</v>
      </c>
      <c r="D2" s="21">
        <v>1</v>
      </c>
      <c r="E2" s="36"/>
    </row>
    <row r="3" spans="1:5" x14ac:dyDescent="0.25">
      <c r="A3" s="25" t="s">
        <v>462</v>
      </c>
      <c r="B3" s="25" t="s">
        <v>55</v>
      </c>
      <c r="C3" s="26">
        <v>43888</v>
      </c>
      <c r="D3" s="27">
        <v>0.33414036209699999</v>
      </c>
      <c r="E3" s="30"/>
    </row>
    <row r="4" spans="1:5" x14ac:dyDescent="0.25">
      <c r="A4" s="25" t="s">
        <v>462</v>
      </c>
      <c r="B4" s="25" t="s">
        <v>53</v>
      </c>
      <c r="C4" s="26">
        <v>17378</v>
      </c>
      <c r="D4" s="27">
        <v>0.132307036377</v>
      </c>
      <c r="E4" s="10"/>
    </row>
    <row r="5" spans="1:5" x14ac:dyDescent="0.25">
      <c r="A5" s="25" t="s">
        <v>462</v>
      </c>
      <c r="B5" s="25" t="s">
        <v>343</v>
      </c>
      <c r="C5" s="26">
        <v>14797</v>
      </c>
      <c r="D5" s="27">
        <v>0.112656647328</v>
      </c>
      <c r="E5" s="10"/>
    </row>
    <row r="6" spans="1:5" x14ac:dyDescent="0.25">
      <c r="A6" s="2" t="s">
        <v>462</v>
      </c>
      <c r="B6" s="2" t="s">
        <v>52</v>
      </c>
      <c r="C6" s="4">
        <v>5575</v>
      </c>
      <c r="D6" s="3">
        <v>4.2445144884499998E-2</v>
      </c>
      <c r="E6" s="10"/>
    </row>
    <row r="7" spans="1:5" x14ac:dyDescent="0.25">
      <c r="A7" s="2" t="s">
        <v>462</v>
      </c>
      <c r="B7" s="2" t="s">
        <v>51</v>
      </c>
      <c r="C7" s="4">
        <v>5105</v>
      </c>
      <c r="D7" s="3">
        <v>3.8866809800100002E-2</v>
      </c>
      <c r="E7" s="10"/>
    </row>
    <row r="8" spans="1:5" x14ac:dyDescent="0.25">
      <c r="A8" s="2" t="s">
        <v>462</v>
      </c>
      <c r="B8" s="2" t="s">
        <v>57</v>
      </c>
      <c r="C8" s="4">
        <v>3757</v>
      </c>
      <c r="D8" s="3">
        <v>2.8603840238799999E-2</v>
      </c>
      <c r="E8" s="10"/>
    </row>
    <row r="9" spans="1:5" x14ac:dyDescent="0.25">
      <c r="A9" s="2" t="s">
        <v>462</v>
      </c>
      <c r="B9" s="2" t="s">
        <v>344</v>
      </c>
      <c r="C9" s="4">
        <v>2617</v>
      </c>
      <c r="D9" s="3">
        <v>1.9924474289300002E-2</v>
      </c>
      <c r="E9" s="10"/>
    </row>
    <row r="10" spans="1:5" x14ac:dyDescent="0.25">
      <c r="A10" s="2" t="s">
        <v>462</v>
      </c>
      <c r="B10" s="2" t="s">
        <v>54</v>
      </c>
      <c r="C10" s="4">
        <v>1853</v>
      </c>
      <c r="D10" s="3">
        <v>1.41077764074E-2</v>
      </c>
      <c r="E10" s="10"/>
    </row>
    <row r="11" spans="1:5" x14ac:dyDescent="0.25">
      <c r="A11" s="2" t="s">
        <v>462</v>
      </c>
      <c r="B11" s="2" t="s">
        <v>353</v>
      </c>
      <c r="C11" s="4">
        <v>1812</v>
      </c>
      <c r="D11" s="3">
        <v>1.37956237723E-2</v>
      </c>
      <c r="E11" s="10"/>
    </row>
    <row r="12" spans="1:5" x14ac:dyDescent="0.25">
      <c r="A12" s="2" t="s">
        <v>462</v>
      </c>
      <c r="B12" s="2" t="s">
        <v>341</v>
      </c>
      <c r="C12" s="4">
        <v>1744</v>
      </c>
      <c r="D12" s="3">
        <v>1.3277907206900001E-2</v>
      </c>
      <c r="E12" s="10"/>
    </row>
    <row r="13" spans="1:5" x14ac:dyDescent="0.25">
      <c r="A13" s="2" t="s">
        <v>462</v>
      </c>
      <c r="B13" s="2" t="s">
        <v>342</v>
      </c>
      <c r="C13" s="4">
        <v>1699</v>
      </c>
      <c r="D13" s="3">
        <v>1.2935300656300001E-2</v>
      </c>
      <c r="E13" s="10"/>
    </row>
    <row r="14" spans="1:5" x14ac:dyDescent="0.25">
      <c r="A14" s="2" t="s">
        <v>462</v>
      </c>
      <c r="B14" s="2" t="s">
        <v>56</v>
      </c>
      <c r="C14" s="4">
        <v>1380</v>
      </c>
      <c r="D14" s="3">
        <v>1.05066008862E-2</v>
      </c>
      <c r="E14" s="10"/>
    </row>
    <row r="15" spans="1:5" x14ac:dyDescent="0.25">
      <c r="A15" s="2" t="s">
        <v>462</v>
      </c>
      <c r="B15" s="2" t="s">
        <v>340</v>
      </c>
      <c r="C15" s="4">
        <v>1046</v>
      </c>
      <c r="D15" s="3">
        <v>7.96369893259E-3</v>
      </c>
      <c r="E15" s="10"/>
    </row>
    <row r="16" spans="1:5" x14ac:dyDescent="0.25">
      <c r="A16" s="2" t="s">
        <v>462</v>
      </c>
      <c r="B16" s="2" t="s">
        <v>350</v>
      </c>
      <c r="C16" s="4">
        <v>644</v>
      </c>
      <c r="D16" s="3">
        <v>4.9030804135600002E-3</v>
      </c>
      <c r="E16" s="10"/>
    </row>
    <row r="17" spans="1:5" x14ac:dyDescent="0.25">
      <c r="A17" s="2" t="s">
        <v>462</v>
      </c>
      <c r="B17" s="2" t="s">
        <v>348</v>
      </c>
      <c r="C17" s="4">
        <v>459</v>
      </c>
      <c r="D17" s="3">
        <v>3.4945868165E-3</v>
      </c>
      <c r="E17" s="10"/>
    </row>
    <row r="18" spans="1:5" x14ac:dyDescent="0.25">
      <c r="A18" s="2" t="s">
        <v>462</v>
      </c>
      <c r="B18" s="2" t="s">
        <v>345</v>
      </c>
      <c r="C18" s="4">
        <v>449</v>
      </c>
      <c r="D18" s="3">
        <v>3.41845202747E-3</v>
      </c>
      <c r="E18" s="10"/>
    </row>
    <row r="19" spans="1:5" x14ac:dyDescent="0.25">
      <c r="A19" s="2" t="s">
        <v>462</v>
      </c>
      <c r="B19" s="2" t="s">
        <v>347</v>
      </c>
      <c r="C19" s="4">
        <v>281</v>
      </c>
      <c r="D19" s="3">
        <v>2.13938757176E-3</v>
      </c>
      <c r="E19" s="10"/>
    </row>
    <row r="20" spans="1:5" x14ac:dyDescent="0.25">
      <c r="A20" s="2" t="s">
        <v>462</v>
      </c>
      <c r="B20" s="2" t="s">
        <v>349</v>
      </c>
      <c r="C20" s="4">
        <v>238</v>
      </c>
      <c r="D20" s="3">
        <v>1.81200797893E-3</v>
      </c>
      <c r="E20" s="10"/>
    </row>
    <row r="21" spans="1:5" x14ac:dyDescent="0.25">
      <c r="A21" s="2" t="s">
        <v>462</v>
      </c>
      <c r="B21" s="2" t="s">
        <v>351</v>
      </c>
      <c r="C21" s="4">
        <v>212</v>
      </c>
      <c r="D21" s="3">
        <v>1.61405752745E-3</v>
      </c>
      <c r="E21" s="10"/>
    </row>
    <row r="22" spans="1:5" x14ac:dyDescent="0.25">
      <c r="A22" s="2" t="s">
        <v>462</v>
      </c>
      <c r="B22" s="2" t="s">
        <v>352</v>
      </c>
      <c r="C22" s="4">
        <v>209</v>
      </c>
      <c r="D22" s="3">
        <v>1.59121709074E-3</v>
      </c>
      <c r="E22" s="10"/>
    </row>
    <row r="23" spans="1:5" x14ac:dyDescent="0.25">
      <c r="A23" s="2" t="s">
        <v>462</v>
      </c>
      <c r="B23" s="2" t="s">
        <v>346</v>
      </c>
      <c r="C23" s="4">
        <v>165</v>
      </c>
      <c r="D23" s="3">
        <v>1.2562240189999999E-3</v>
      </c>
      <c r="E23" s="10"/>
    </row>
    <row r="24" spans="1:5" x14ac:dyDescent="0.25">
      <c r="A24" s="1"/>
      <c r="B24" s="1"/>
      <c r="C24" s="1"/>
      <c r="D24" s="1"/>
    </row>
    <row r="25" spans="1:5" x14ac:dyDescent="0.25">
      <c r="A25" s="1"/>
      <c r="B25" s="1"/>
      <c r="C25" s="1"/>
      <c r="D25" s="1"/>
    </row>
    <row r="26" spans="1:5" x14ac:dyDescent="0.25">
      <c r="A26" s="1"/>
      <c r="B26" s="1"/>
      <c r="C26" s="1"/>
      <c r="D26" s="1"/>
    </row>
    <row r="27" spans="1:5" x14ac:dyDescent="0.25">
      <c r="A27" s="1"/>
      <c r="B27" s="1"/>
      <c r="C27" s="1"/>
      <c r="D27" s="1"/>
    </row>
    <row r="28" spans="1:5" x14ac:dyDescent="0.25">
      <c r="A28" s="1"/>
      <c r="B28" s="1"/>
      <c r="C28" s="1"/>
      <c r="D28" s="1"/>
    </row>
    <row r="29" spans="1:5" x14ac:dyDescent="0.25">
      <c r="A29" s="1"/>
      <c r="B29" s="1"/>
      <c r="C29" s="1"/>
      <c r="D29" s="1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1"/>
  <sheetViews>
    <sheetView workbookViewId="0">
      <selection activeCell="D3" sqref="D3:D26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460</v>
      </c>
      <c r="B2" s="24" t="s">
        <v>524</v>
      </c>
      <c r="C2" s="20">
        <v>134421</v>
      </c>
      <c r="D2" s="21">
        <v>1</v>
      </c>
      <c r="E2" s="10"/>
    </row>
    <row r="3" spans="1:5" x14ac:dyDescent="0.25">
      <c r="A3" s="25" t="s">
        <v>460</v>
      </c>
      <c r="B3" s="25" t="s">
        <v>43</v>
      </c>
      <c r="C3" s="26">
        <v>65870</v>
      </c>
      <c r="D3" s="27">
        <v>0.49002759985400002</v>
      </c>
      <c r="E3" s="30"/>
    </row>
    <row r="4" spans="1:5" x14ac:dyDescent="0.25">
      <c r="A4" s="28" t="s">
        <v>460</v>
      </c>
      <c r="B4" s="28" t="s">
        <v>46</v>
      </c>
      <c r="C4" s="22">
        <v>10031</v>
      </c>
      <c r="D4" s="23">
        <v>7.4623756704700006E-2</v>
      </c>
      <c r="E4" s="10"/>
    </row>
    <row r="5" spans="1:5" x14ac:dyDescent="0.25">
      <c r="A5" s="13" t="s">
        <v>460</v>
      </c>
      <c r="B5" s="13" t="s">
        <v>322</v>
      </c>
      <c r="C5" s="14">
        <v>8611</v>
      </c>
      <c r="D5" s="15">
        <v>6.4059931111999993E-2</v>
      </c>
      <c r="E5" s="16" t="s">
        <v>469</v>
      </c>
    </row>
    <row r="6" spans="1:5" x14ac:dyDescent="0.25">
      <c r="A6" s="25" t="s">
        <v>460</v>
      </c>
      <c r="B6" s="25" t="s">
        <v>45</v>
      </c>
      <c r="C6" s="26">
        <v>7247</v>
      </c>
      <c r="D6" s="27">
        <v>5.3912707091899999E-2</v>
      </c>
      <c r="E6" s="10"/>
    </row>
    <row r="7" spans="1:5" x14ac:dyDescent="0.25">
      <c r="A7" s="2" t="s">
        <v>460</v>
      </c>
      <c r="B7" s="2" t="s">
        <v>326</v>
      </c>
      <c r="C7" s="4">
        <v>5395</v>
      </c>
      <c r="D7" s="3">
        <v>4.0135097938599998E-2</v>
      </c>
      <c r="E7" s="10"/>
    </row>
    <row r="8" spans="1:5" x14ac:dyDescent="0.25">
      <c r="A8" s="25" t="s">
        <v>460</v>
      </c>
      <c r="B8" s="25" t="s">
        <v>47</v>
      </c>
      <c r="C8" s="26">
        <v>3023</v>
      </c>
      <c r="D8" s="27">
        <v>2.2489045610400001E-2</v>
      </c>
      <c r="E8" s="10"/>
    </row>
    <row r="9" spans="1:5" x14ac:dyDescent="0.25">
      <c r="A9" s="2" t="s">
        <v>460</v>
      </c>
      <c r="B9" s="2" t="s">
        <v>306</v>
      </c>
      <c r="C9" s="4">
        <v>2622</v>
      </c>
      <c r="D9" s="3">
        <v>1.9505880777600001E-2</v>
      </c>
      <c r="E9" s="10"/>
    </row>
    <row r="10" spans="1:5" x14ac:dyDescent="0.25">
      <c r="A10" s="2" t="s">
        <v>460</v>
      </c>
      <c r="B10" s="2" t="s">
        <v>305</v>
      </c>
      <c r="C10" s="4">
        <v>2004</v>
      </c>
      <c r="D10" s="3">
        <v>1.49083848506E-2</v>
      </c>
      <c r="E10" s="10"/>
    </row>
    <row r="11" spans="1:5" x14ac:dyDescent="0.25">
      <c r="A11" s="13" t="s">
        <v>460</v>
      </c>
      <c r="B11" s="13" t="s">
        <v>307</v>
      </c>
      <c r="C11" s="14">
        <v>1522</v>
      </c>
      <c r="D11" s="15">
        <v>1.13226356001E-2</v>
      </c>
      <c r="E11" s="16" t="s">
        <v>469</v>
      </c>
    </row>
    <row r="12" spans="1:5" x14ac:dyDescent="0.25">
      <c r="A12" s="13" t="s">
        <v>460</v>
      </c>
      <c r="B12" s="13" t="s">
        <v>308</v>
      </c>
      <c r="C12" s="14">
        <v>1443</v>
      </c>
      <c r="D12" s="15">
        <v>1.07349298101E-2</v>
      </c>
      <c r="E12" s="16" t="s">
        <v>469</v>
      </c>
    </row>
    <row r="13" spans="1:5" x14ac:dyDescent="0.25">
      <c r="A13" s="2" t="s">
        <v>460</v>
      </c>
      <c r="B13" s="2" t="s">
        <v>44</v>
      </c>
      <c r="C13" s="4">
        <v>1314</v>
      </c>
      <c r="D13" s="3">
        <v>9.7752583301699992E-3</v>
      </c>
      <c r="E13" s="10"/>
    </row>
    <row r="14" spans="1:5" x14ac:dyDescent="0.25">
      <c r="A14" s="2" t="s">
        <v>460</v>
      </c>
      <c r="B14" s="2" t="s">
        <v>313</v>
      </c>
      <c r="C14" s="4">
        <v>1188</v>
      </c>
      <c r="D14" s="3">
        <v>8.8379047916600003E-3</v>
      </c>
      <c r="E14" s="10"/>
    </row>
    <row r="15" spans="1:5" x14ac:dyDescent="0.25">
      <c r="A15" s="2" t="s">
        <v>460</v>
      </c>
      <c r="B15" s="2" t="s">
        <v>311</v>
      </c>
      <c r="C15" s="4">
        <v>1119</v>
      </c>
      <c r="D15" s="3">
        <v>8.32459213962E-3</v>
      </c>
      <c r="E15" s="10"/>
    </row>
    <row r="16" spans="1:5" x14ac:dyDescent="0.25">
      <c r="A16" s="13" t="s">
        <v>460</v>
      </c>
      <c r="B16" s="13" t="s">
        <v>310</v>
      </c>
      <c r="C16" s="14">
        <v>964</v>
      </c>
      <c r="D16" s="15">
        <v>7.1714985009799998E-3</v>
      </c>
      <c r="E16" s="16" t="s">
        <v>469</v>
      </c>
    </row>
    <row r="17" spans="1:5" x14ac:dyDescent="0.25">
      <c r="A17" s="13" t="s">
        <v>460</v>
      </c>
      <c r="B17" s="13" t="s">
        <v>309</v>
      </c>
      <c r="C17" s="14">
        <v>951</v>
      </c>
      <c r="D17" s="15">
        <v>7.0747874216100003E-3</v>
      </c>
      <c r="E17" s="16" t="s">
        <v>469</v>
      </c>
    </row>
    <row r="18" spans="1:5" x14ac:dyDescent="0.25">
      <c r="A18" s="13" t="s">
        <v>460</v>
      </c>
      <c r="B18" s="13" t="s">
        <v>304</v>
      </c>
      <c r="C18" s="14">
        <v>885</v>
      </c>
      <c r="D18" s="15">
        <v>6.5837927109599998E-3</v>
      </c>
      <c r="E18" s="16" t="s">
        <v>469</v>
      </c>
    </row>
    <row r="19" spans="1:5" x14ac:dyDescent="0.25">
      <c r="A19" s="2" t="s">
        <v>460</v>
      </c>
      <c r="B19" s="2" t="s">
        <v>328</v>
      </c>
      <c r="C19" s="4">
        <v>832</v>
      </c>
      <c r="D19" s="3">
        <v>6.1895090796799997E-3</v>
      </c>
      <c r="E19" s="10"/>
    </row>
    <row r="20" spans="1:5" x14ac:dyDescent="0.25">
      <c r="A20" s="2" t="s">
        <v>460</v>
      </c>
      <c r="B20" s="2" t="s">
        <v>325</v>
      </c>
      <c r="C20" s="4">
        <v>779</v>
      </c>
      <c r="D20" s="3">
        <v>5.7952254483999996E-3</v>
      </c>
      <c r="E20" s="10"/>
    </row>
    <row r="21" spans="1:5" x14ac:dyDescent="0.25">
      <c r="A21" s="2" t="s">
        <v>460</v>
      </c>
      <c r="B21" s="2" t="s">
        <v>312</v>
      </c>
      <c r="C21" s="4">
        <v>631</v>
      </c>
      <c r="D21" s="3">
        <v>4.6942070063500001E-3</v>
      </c>
      <c r="E21" s="10"/>
    </row>
    <row r="22" spans="1:5" x14ac:dyDescent="0.25">
      <c r="A22" s="2" t="s">
        <v>460</v>
      </c>
      <c r="B22" s="2" t="s">
        <v>323</v>
      </c>
      <c r="C22" s="4">
        <v>558</v>
      </c>
      <c r="D22" s="3">
        <v>4.1511370991099998E-3</v>
      </c>
      <c r="E22" s="10"/>
    </row>
    <row r="23" spans="1:5" x14ac:dyDescent="0.25">
      <c r="A23" s="13" t="s">
        <v>460</v>
      </c>
      <c r="B23" s="13" t="s">
        <v>321</v>
      </c>
      <c r="C23" s="14">
        <v>549</v>
      </c>
      <c r="D23" s="15">
        <v>4.0841832749299997E-3</v>
      </c>
      <c r="E23" s="16" t="s">
        <v>469</v>
      </c>
    </row>
    <row r="24" spans="1:5" x14ac:dyDescent="0.25">
      <c r="A24" s="13" t="s">
        <v>460</v>
      </c>
      <c r="B24" s="13" t="s">
        <v>303</v>
      </c>
      <c r="C24" s="14">
        <v>452</v>
      </c>
      <c r="D24" s="15">
        <v>3.3625698365599998E-3</v>
      </c>
      <c r="E24" s="16" t="s">
        <v>469</v>
      </c>
    </row>
    <row r="25" spans="1:5" x14ac:dyDescent="0.25">
      <c r="A25" s="13" t="s">
        <v>460</v>
      </c>
      <c r="B25" s="13" t="s">
        <v>327</v>
      </c>
      <c r="C25" s="14">
        <v>280</v>
      </c>
      <c r="D25" s="15">
        <v>2.08300786335E-3</v>
      </c>
      <c r="E25" s="16" t="s">
        <v>469</v>
      </c>
    </row>
    <row r="26" spans="1:5" x14ac:dyDescent="0.25">
      <c r="A26" s="13" t="s">
        <v>460</v>
      </c>
      <c r="B26" s="13" t="s">
        <v>320</v>
      </c>
      <c r="C26" s="14">
        <v>208</v>
      </c>
      <c r="D26" s="15">
        <v>1.5473772699199999E-3</v>
      </c>
      <c r="E26" s="16" t="s">
        <v>469</v>
      </c>
    </row>
    <row r="27" spans="1:5" x14ac:dyDescent="0.25">
      <c r="A27" s="1"/>
      <c r="B27" s="1"/>
      <c r="C27" s="1"/>
      <c r="D27" s="1"/>
    </row>
    <row r="28" spans="1:5" x14ac:dyDescent="0.25">
      <c r="A28" s="1"/>
      <c r="B28" s="1"/>
      <c r="C28" s="1"/>
      <c r="D28" s="1"/>
    </row>
    <row r="29" spans="1:5" x14ac:dyDescent="0.25">
      <c r="A29" s="1"/>
      <c r="B29" s="1"/>
      <c r="C29" s="1"/>
      <c r="D29" s="1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8"/>
  <sheetViews>
    <sheetView workbookViewId="0">
      <selection activeCell="L18" sqref="L18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455</v>
      </c>
      <c r="B2" s="24" t="s">
        <v>525</v>
      </c>
      <c r="C2" s="20">
        <v>53597</v>
      </c>
      <c r="D2" s="21">
        <v>1</v>
      </c>
      <c r="E2" s="10"/>
    </row>
    <row r="3" spans="1:5" x14ac:dyDescent="0.25">
      <c r="A3" s="25" t="s">
        <v>455</v>
      </c>
      <c r="B3" s="25" t="s">
        <v>16</v>
      </c>
      <c r="C3" s="26">
        <v>15301</v>
      </c>
      <c r="D3" s="27">
        <v>0.28548239640299999</v>
      </c>
      <c r="E3" s="30"/>
    </row>
    <row r="4" spans="1:5" x14ac:dyDescent="0.25">
      <c r="A4" s="25" t="s">
        <v>455</v>
      </c>
      <c r="B4" s="25" t="s">
        <v>13</v>
      </c>
      <c r="C4" s="26">
        <v>7532</v>
      </c>
      <c r="D4" s="27">
        <v>0.14053025355900001</v>
      </c>
      <c r="E4" s="10"/>
    </row>
    <row r="5" spans="1:5" x14ac:dyDescent="0.25">
      <c r="A5" s="13" t="s">
        <v>455</v>
      </c>
      <c r="B5" s="13" t="s">
        <v>199</v>
      </c>
      <c r="C5" s="14">
        <v>4038</v>
      </c>
      <c r="D5" s="15">
        <v>7.5340037688699998E-2</v>
      </c>
      <c r="E5" s="16" t="s">
        <v>469</v>
      </c>
    </row>
    <row r="6" spans="1:5" x14ac:dyDescent="0.25">
      <c r="A6" s="2" t="s">
        <v>455</v>
      </c>
      <c r="B6" s="2" t="s">
        <v>195</v>
      </c>
      <c r="C6" s="4">
        <v>2534</v>
      </c>
      <c r="D6" s="3">
        <v>4.7278765602599998E-2</v>
      </c>
      <c r="E6" s="10"/>
    </row>
    <row r="7" spans="1:5" x14ac:dyDescent="0.25">
      <c r="A7" s="25" t="s">
        <v>455</v>
      </c>
      <c r="B7" s="25" t="s">
        <v>17</v>
      </c>
      <c r="C7" s="26">
        <v>2310</v>
      </c>
      <c r="D7" s="27">
        <v>4.30994272067E-2</v>
      </c>
      <c r="E7" s="10"/>
    </row>
    <row r="8" spans="1:5" x14ac:dyDescent="0.25">
      <c r="A8" s="2" t="s">
        <v>455</v>
      </c>
      <c r="B8" s="2" t="s">
        <v>198</v>
      </c>
      <c r="C8" s="4">
        <v>1963</v>
      </c>
      <c r="D8" s="3">
        <v>3.6625184245399997E-2</v>
      </c>
      <c r="E8" s="10"/>
    </row>
    <row r="9" spans="1:5" x14ac:dyDescent="0.25">
      <c r="A9" s="2" t="s">
        <v>455</v>
      </c>
      <c r="B9" s="2" t="s">
        <v>15</v>
      </c>
      <c r="C9" s="4">
        <v>1837</v>
      </c>
      <c r="D9" s="3">
        <v>3.4274306397700002E-2</v>
      </c>
      <c r="E9" s="10"/>
    </row>
    <row r="10" spans="1:5" x14ac:dyDescent="0.25">
      <c r="A10" s="2" t="s">
        <v>455</v>
      </c>
      <c r="B10" s="2" t="s">
        <v>196</v>
      </c>
      <c r="C10" s="4">
        <v>1538</v>
      </c>
      <c r="D10" s="3">
        <v>2.86956359498E-2</v>
      </c>
      <c r="E10" s="10"/>
    </row>
    <row r="11" spans="1:5" x14ac:dyDescent="0.25">
      <c r="A11" s="2" t="s">
        <v>455</v>
      </c>
      <c r="B11" s="2" t="s">
        <v>201</v>
      </c>
      <c r="C11" s="4">
        <v>1424</v>
      </c>
      <c r="D11" s="3">
        <v>2.65686512305E-2</v>
      </c>
      <c r="E11" s="10"/>
    </row>
    <row r="12" spans="1:5" s="35" customFormat="1" x14ac:dyDescent="0.25">
      <c r="A12" s="31" t="s">
        <v>455</v>
      </c>
      <c r="B12" s="31" t="s">
        <v>331</v>
      </c>
      <c r="C12" s="32">
        <v>1350</v>
      </c>
      <c r="D12" s="33">
        <v>2.5187976939E-2</v>
      </c>
      <c r="E12" s="34" t="s">
        <v>469</v>
      </c>
    </row>
    <row r="13" spans="1:5" x14ac:dyDescent="0.25">
      <c r="A13" s="13" t="s">
        <v>455</v>
      </c>
      <c r="B13" s="13" t="s">
        <v>194</v>
      </c>
      <c r="C13" s="14">
        <v>1209</v>
      </c>
      <c r="D13" s="15">
        <v>2.25572326809E-2</v>
      </c>
      <c r="E13" s="16" t="s">
        <v>469</v>
      </c>
    </row>
    <row r="14" spans="1:5" x14ac:dyDescent="0.25">
      <c r="A14" s="2" t="s">
        <v>455</v>
      </c>
      <c r="B14" s="2" t="s">
        <v>206</v>
      </c>
      <c r="C14" s="4">
        <v>1019</v>
      </c>
      <c r="D14" s="3">
        <v>1.9012258148800001E-2</v>
      </c>
      <c r="E14" s="10"/>
    </row>
    <row r="15" spans="1:5" x14ac:dyDescent="0.25">
      <c r="A15" s="2" t="s">
        <v>455</v>
      </c>
      <c r="B15" s="2" t="s">
        <v>200</v>
      </c>
      <c r="C15" s="4">
        <v>961</v>
      </c>
      <c r="D15" s="3">
        <v>1.7930108028400001E-2</v>
      </c>
      <c r="E15" s="10"/>
    </row>
    <row r="16" spans="1:5" x14ac:dyDescent="0.25">
      <c r="A16" s="2" t="s">
        <v>455</v>
      </c>
      <c r="B16" s="2" t="s">
        <v>235</v>
      </c>
      <c r="C16" s="4">
        <v>785</v>
      </c>
      <c r="D16" s="3">
        <v>1.4646342146E-2</v>
      </c>
      <c r="E16" s="10"/>
    </row>
    <row r="17" spans="1:5" x14ac:dyDescent="0.25">
      <c r="A17" s="2" t="s">
        <v>455</v>
      </c>
      <c r="B17" s="2" t="s">
        <v>228</v>
      </c>
      <c r="C17" s="4">
        <v>765</v>
      </c>
      <c r="D17" s="3">
        <v>1.42731869321E-2</v>
      </c>
      <c r="E17" s="10"/>
    </row>
    <row r="18" spans="1:5" x14ac:dyDescent="0.25">
      <c r="A18" s="2" t="s">
        <v>455</v>
      </c>
      <c r="B18" s="2" t="s">
        <v>244</v>
      </c>
      <c r="C18" s="4">
        <v>677</v>
      </c>
      <c r="D18" s="3">
        <v>1.2631303990899999E-2</v>
      </c>
      <c r="E18" s="10"/>
    </row>
    <row r="19" spans="1:5" x14ac:dyDescent="0.25">
      <c r="A19" s="2" t="s">
        <v>455</v>
      </c>
      <c r="B19" s="2" t="s">
        <v>203</v>
      </c>
      <c r="C19" s="4">
        <v>666</v>
      </c>
      <c r="D19" s="3">
        <v>1.24260686232E-2</v>
      </c>
      <c r="E19" s="10"/>
    </row>
    <row r="20" spans="1:5" x14ac:dyDescent="0.25">
      <c r="A20" s="2" t="s">
        <v>455</v>
      </c>
      <c r="B20" s="2" t="s">
        <v>14</v>
      </c>
      <c r="C20" s="4">
        <v>662</v>
      </c>
      <c r="D20" s="3">
        <v>1.23514375805E-2</v>
      </c>
      <c r="E20" s="10"/>
    </row>
    <row r="21" spans="1:5" x14ac:dyDescent="0.25">
      <c r="A21" s="2" t="s">
        <v>455</v>
      </c>
      <c r="B21" s="2" t="s">
        <v>197</v>
      </c>
      <c r="C21" s="4">
        <v>570</v>
      </c>
      <c r="D21" s="3">
        <v>1.06349235965E-2</v>
      </c>
      <c r="E21" s="10"/>
    </row>
    <row r="22" spans="1:5" x14ac:dyDescent="0.25">
      <c r="A22" s="2" t="s">
        <v>455</v>
      </c>
      <c r="B22" s="2" t="s">
        <v>237</v>
      </c>
      <c r="C22" s="4">
        <v>487</v>
      </c>
      <c r="D22" s="3">
        <v>9.0863294587399997E-3</v>
      </c>
      <c r="E22" s="10"/>
    </row>
    <row r="23" spans="1:5" x14ac:dyDescent="0.25">
      <c r="A23" s="2" t="s">
        <v>455</v>
      </c>
      <c r="B23" s="2" t="s">
        <v>253</v>
      </c>
      <c r="C23" s="4">
        <v>439</v>
      </c>
      <c r="D23" s="3">
        <v>8.1907569453500001E-3</v>
      </c>
      <c r="E23" s="10"/>
    </row>
    <row r="24" spans="1:5" x14ac:dyDescent="0.25">
      <c r="A24" s="2" t="s">
        <v>455</v>
      </c>
      <c r="B24" s="2" t="s">
        <v>18</v>
      </c>
      <c r="C24" s="4">
        <v>353</v>
      </c>
      <c r="D24" s="3">
        <v>6.5861895255299998E-3</v>
      </c>
      <c r="E24" s="10"/>
    </row>
    <row r="25" spans="1:5" x14ac:dyDescent="0.25">
      <c r="A25" s="13" t="s">
        <v>455</v>
      </c>
      <c r="B25" s="13" t="s">
        <v>205</v>
      </c>
      <c r="C25" s="14">
        <v>318</v>
      </c>
      <c r="D25" s="15">
        <v>5.9331679011899998E-3</v>
      </c>
      <c r="E25" s="16" t="s">
        <v>469</v>
      </c>
    </row>
    <row r="26" spans="1:5" x14ac:dyDescent="0.25">
      <c r="A26" s="2" t="s">
        <v>455</v>
      </c>
      <c r="B26" s="2" t="s">
        <v>231</v>
      </c>
      <c r="C26" s="4">
        <v>256</v>
      </c>
      <c r="D26" s="3">
        <v>4.7763867380599999E-3</v>
      </c>
      <c r="E26" s="10"/>
    </row>
    <row r="27" spans="1:5" x14ac:dyDescent="0.25">
      <c r="A27" s="2" t="s">
        <v>455</v>
      </c>
      <c r="B27" s="2" t="s">
        <v>246</v>
      </c>
      <c r="C27" s="4">
        <v>235</v>
      </c>
      <c r="D27" s="3">
        <v>4.3845737634600002E-3</v>
      </c>
      <c r="E27" s="10"/>
    </row>
    <row r="28" spans="1:5" x14ac:dyDescent="0.25">
      <c r="A28" s="2" t="s">
        <v>455</v>
      </c>
      <c r="B28" s="2" t="s">
        <v>208</v>
      </c>
      <c r="C28" s="4">
        <v>231</v>
      </c>
      <c r="D28" s="3">
        <v>4.30994272067E-3</v>
      </c>
      <c r="E28" s="10"/>
    </row>
    <row r="29" spans="1:5" x14ac:dyDescent="0.25">
      <c r="A29" s="2" t="s">
        <v>455</v>
      </c>
      <c r="B29" s="29" t="s">
        <v>202</v>
      </c>
      <c r="C29" s="4">
        <v>231</v>
      </c>
      <c r="D29" s="3">
        <v>4.30994272067E-3</v>
      </c>
      <c r="E29" s="10"/>
    </row>
    <row r="30" spans="1:5" x14ac:dyDescent="0.25">
      <c r="A30" s="13" t="s">
        <v>455</v>
      </c>
      <c r="B30" s="13" t="s">
        <v>254</v>
      </c>
      <c r="C30" s="14">
        <v>226</v>
      </c>
      <c r="D30" s="15">
        <v>4.2166539171999999E-3</v>
      </c>
      <c r="E30" s="16" t="s">
        <v>469</v>
      </c>
    </row>
    <row r="31" spans="1:5" x14ac:dyDescent="0.25">
      <c r="A31" s="2" t="s">
        <v>455</v>
      </c>
      <c r="B31" s="2" t="s">
        <v>234</v>
      </c>
      <c r="C31" s="4">
        <v>217</v>
      </c>
      <c r="D31" s="3">
        <v>4.0487340709400004E-3</v>
      </c>
      <c r="E31" s="10"/>
    </row>
    <row r="32" spans="1:5" x14ac:dyDescent="0.25">
      <c r="A32" s="2" t="s">
        <v>455</v>
      </c>
      <c r="B32" s="2" t="s">
        <v>243</v>
      </c>
      <c r="C32" s="4">
        <v>216</v>
      </c>
      <c r="D32" s="3">
        <v>4.03007631024E-3</v>
      </c>
      <c r="E32" s="10"/>
    </row>
    <row r="33" spans="1:5" x14ac:dyDescent="0.25">
      <c r="A33" s="2" t="s">
        <v>455</v>
      </c>
      <c r="B33" s="2" t="s">
        <v>227</v>
      </c>
      <c r="C33" s="4">
        <v>170</v>
      </c>
      <c r="D33" s="3">
        <v>3.1718193182499999E-3</v>
      </c>
      <c r="E33" s="10"/>
    </row>
    <row r="34" spans="1:5" x14ac:dyDescent="0.25">
      <c r="A34" s="2" t="s">
        <v>455</v>
      </c>
      <c r="B34" s="2" t="s">
        <v>240</v>
      </c>
      <c r="C34" s="4">
        <v>156</v>
      </c>
      <c r="D34" s="3">
        <v>2.9106106685100001E-3</v>
      </c>
      <c r="E34" s="10"/>
    </row>
    <row r="35" spans="1:5" x14ac:dyDescent="0.25">
      <c r="A35" s="2" t="s">
        <v>455</v>
      </c>
      <c r="B35" s="2" t="s">
        <v>230</v>
      </c>
      <c r="C35" s="4">
        <v>148</v>
      </c>
      <c r="D35" s="3">
        <v>2.7613485829399999E-3</v>
      </c>
      <c r="E35" s="10"/>
    </row>
    <row r="36" spans="1:5" x14ac:dyDescent="0.25">
      <c r="A36" s="13" t="s">
        <v>455</v>
      </c>
      <c r="B36" s="13" t="s">
        <v>204</v>
      </c>
      <c r="C36" s="14">
        <v>127</v>
      </c>
      <c r="D36" s="15">
        <v>2.3695356083400002E-3</v>
      </c>
      <c r="E36" s="16" t="s">
        <v>469</v>
      </c>
    </row>
    <row r="37" spans="1:5" x14ac:dyDescent="0.25">
      <c r="A37" s="2" t="s">
        <v>455</v>
      </c>
      <c r="B37" s="2" t="s">
        <v>245</v>
      </c>
      <c r="C37" s="4">
        <v>108</v>
      </c>
      <c r="D37" s="3">
        <v>2.01503815512E-3</v>
      </c>
      <c r="E37" s="10"/>
    </row>
    <row r="38" spans="1:5" x14ac:dyDescent="0.25">
      <c r="A38" s="2" t="s">
        <v>455</v>
      </c>
      <c r="B38" s="2" t="s">
        <v>209</v>
      </c>
      <c r="C38" s="4">
        <v>84</v>
      </c>
      <c r="D38" s="3">
        <v>1.5672518984300001E-3</v>
      </c>
      <c r="E38" s="10"/>
    </row>
    <row r="39" spans="1:5" x14ac:dyDescent="0.25">
      <c r="A39" s="2" t="s">
        <v>455</v>
      </c>
      <c r="B39" s="2" t="s">
        <v>236</v>
      </c>
      <c r="C39" s="4">
        <v>77</v>
      </c>
      <c r="D39" s="3">
        <v>1.4366475735599999E-3</v>
      </c>
      <c r="E39" s="10"/>
    </row>
    <row r="40" spans="1:5" x14ac:dyDescent="0.25">
      <c r="A40" s="2" t="s">
        <v>455</v>
      </c>
      <c r="B40" s="2" t="s">
        <v>242</v>
      </c>
      <c r="C40" s="4">
        <v>76</v>
      </c>
      <c r="D40" s="3">
        <v>1.4179898128599999E-3</v>
      </c>
      <c r="E40" s="10"/>
    </row>
    <row r="41" spans="1:5" x14ac:dyDescent="0.25">
      <c r="A41" s="13" t="s">
        <v>455</v>
      </c>
      <c r="B41" s="13" t="s">
        <v>252</v>
      </c>
      <c r="C41" s="14">
        <v>74</v>
      </c>
      <c r="D41" s="15">
        <v>1.38067429147E-3</v>
      </c>
      <c r="E41" s="16" t="s">
        <v>469</v>
      </c>
    </row>
    <row r="42" spans="1:5" x14ac:dyDescent="0.25">
      <c r="A42" s="2" t="s">
        <v>455</v>
      </c>
      <c r="B42" s="2" t="s">
        <v>229</v>
      </c>
      <c r="C42" s="4">
        <v>70</v>
      </c>
      <c r="D42" s="3">
        <v>1.30604324869E-3</v>
      </c>
      <c r="E42" s="10"/>
    </row>
    <row r="43" spans="1:5" x14ac:dyDescent="0.25">
      <c r="A43" s="2" t="s">
        <v>455</v>
      </c>
      <c r="B43" s="2" t="s">
        <v>226</v>
      </c>
      <c r="C43" s="4">
        <v>60</v>
      </c>
      <c r="D43" s="3">
        <v>1.1194656417299999E-3</v>
      </c>
      <c r="E43" s="10"/>
    </row>
    <row r="44" spans="1:5" x14ac:dyDescent="0.25">
      <c r="A44" s="2" t="s">
        <v>455</v>
      </c>
      <c r="B44" s="2" t="s">
        <v>248</v>
      </c>
      <c r="C44" s="4">
        <v>50</v>
      </c>
      <c r="D44" s="3">
        <v>9.3288803477800002E-4</v>
      </c>
      <c r="E44" s="10"/>
    </row>
    <row r="45" spans="1:5" x14ac:dyDescent="0.25">
      <c r="A45" s="2" t="s">
        <v>455</v>
      </c>
      <c r="B45" s="2" t="s">
        <v>238</v>
      </c>
      <c r="C45" s="4">
        <v>48</v>
      </c>
      <c r="D45" s="3">
        <v>8.9557251338699998E-4</v>
      </c>
      <c r="E45" s="10"/>
    </row>
    <row r="46" spans="1:5" x14ac:dyDescent="0.25">
      <c r="A46" s="2" t="s">
        <v>455</v>
      </c>
      <c r="B46" s="2" t="s">
        <v>239</v>
      </c>
      <c r="C46" s="4">
        <v>46</v>
      </c>
      <c r="D46" s="3">
        <v>8.5825699199600005E-4</v>
      </c>
      <c r="E46" s="10"/>
    </row>
    <row r="47" spans="1:5" x14ac:dyDescent="0.25">
      <c r="A47" s="2" t="s">
        <v>455</v>
      </c>
      <c r="B47" s="2" t="s">
        <v>224</v>
      </c>
      <c r="C47" s="4">
        <v>42</v>
      </c>
      <c r="D47" s="3">
        <v>7.8362594921399997E-4</v>
      </c>
      <c r="E47" s="10"/>
    </row>
    <row r="48" spans="1:5" x14ac:dyDescent="0.25">
      <c r="A48" s="2" t="s">
        <v>455</v>
      </c>
      <c r="B48" s="2" t="s">
        <v>225</v>
      </c>
      <c r="C48" s="4">
        <v>38</v>
      </c>
      <c r="D48" s="3">
        <v>7.0899490643100004E-4</v>
      </c>
      <c r="E48" s="10"/>
    </row>
    <row r="49" spans="1:5" x14ac:dyDescent="0.25">
      <c r="A49" s="2" t="s">
        <v>455</v>
      </c>
      <c r="B49" s="2" t="s">
        <v>247</v>
      </c>
      <c r="C49" s="4">
        <v>37</v>
      </c>
      <c r="D49" s="3">
        <v>6.9033714573600005E-4</v>
      </c>
      <c r="E49" s="10"/>
    </row>
    <row r="50" spans="1:5" x14ac:dyDescent="0.25">
      <c r="A50" s="2" t="s">
        <v>455</v>
      </c>
      <c r="B50" s="2" t="s">
        <v>241</v>
      </c>
      <c r="C50" s="4">
        <v>28</v>
      </c>
      <c r="D50" s="3">
        <v>5.2241729947600005E-4</v>
      </c>
      <c r="E50" s="10"/>
    </row>
    <row r="51" spans="1:5" x14ac:dyDescent="0.25">
      <c r="A51" s="2" t="s">
        <v>455</v>
      </c>
      <c r="B51" s="2" t="s">
        <v>249</v>
      </c>
      <c r="C51" s="4">
        <v>19</v>
      </c>
      <c r="D51" s="3">
        <v>3.54497453216E-4</v>
      </c>
      <c r="E51" s="10"/>
    </row>
    <row r="52" spans="1:5" x14ac:dyDescent="0.25">
      <c r="A52" s="2" t="s">
        <v>455</v>
      </c>
      <c r="B52" s="2" t="s">
        <v>207</v>
      </c>
      <c r="C52" s="4">
        <v>18</v>
      </c>
      <c r="D52" s="3">
        <v>3.3583969252E-4</v>
      </c>
      <c r="E52" s="10"/>
    </row>
    <row r="53" spans="1:5" x14ac:dyDescent="0.25">
      <c r="A53" s="1"/>
      <c r="B53" s="1"/>
      <c r="C53" s="1"/>
      <c r="D53" s="1"/>
    </row>
    <row r="54" spans="1:5" x14ac:dyDescent="0.25">
      <c r="A54" s="1"/>
      <c r="B54" s="1"/>
      <c r="C54" s="1"/>
      <c r="D54" s="1"/>
    </row>
    <row r="55" spans="1:5" x14ac:dyDescent="0.25">
      <c r="A55" s="1"/>
      <c r="B55" s="1"/>
      <c r="C55" s="1"/>
      <c r="D55" s="1"/>
    </row>
    <row r="56" spans="1:5" x14ac:dyDescent="0.25">
      <c r="A56" s="1"/>
      <c r="B56" s="1"/>
      <c r="C56" s="1"/>
      <c r="D56" s="1"/>
    </row>
    <row r="57" spans="1:5" x14ac:dyDescent="0.25">
      <c r="A57" s="1"/>
      <c r="B57" s="1"/>
      <c r="C57" s="1"/>
      <c r="D57" s="1"/>
    </row>
    <row r="58" spans="1:5" x14ac:dyDescent="0.25">
      <c r="A58" s="1"/>
      <c r="B58" s="1"/>
      <c r="C58" s="1"/>
      <c r="D58" s="1"/>
    </row>
    <row r="59" spans="1:5" x14ac:dyDescent="0.25">
      <c r="A59" s="1"/>
      <c r="B59" s="1"/>
      <c r="C59" s="1"/>
      <c r="D59" s="1"/>
    </row>
    <row r="60" spans="1:5" x14ac:dyDescent="0.25">
      <c r="A60" s="1"/>
      <c r="B60" s="1"/>
      <c r="C60" s="1"/>
      <c r="D60" s="1"/>
    </row>
    <row r="61" spans="1:5" x14ac:dyDescent="0.25">
      <c r="A61" s="1"/>
      <c r="B61" s="1"/>
      <c r="C61" s="1"/>
      <c r="D61" s="1"/>
    </row>
    <row r="62" spans="1:5" x14ac:dyDescent="0.25">
      <c r="A62" s="1"/>
      <c r="B62" s="1"/>
      <c r="C62" s="1"/>
      <c r="D62" s="1"/>
    </row>
    <row r="63" spans="1:5" x14ac:dyDescent="0.25">
      <c r="A63" s="1"/>
      <c r="B63" s="1"/>
      <c r="C63" s="1"/>
      <c r="D63" s="1"/>
    </row>
    <row r="64" spans="1:5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0"/>
  <sheetViews>
    <sheetView workbookViewId="0">
      <selection activeCell="D2" sqref="D2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461</v>
      </c>
      <c r="B2" s="24" t="s">
        <v>526</v>
      </c>
      <c r="C2" s="20">
        <v>37220</v>
      </c>
      <c r="D2" s="21">
        <v>1</v>
      </c>
      <c r="E2" s="10"/>
    </row>
    <row r="3" spans="1:5" x14ac:dyDescent="0.25">
      <c r="A3" s="25" t="s">
        <v>461</v>
      </c>
      <c r="B3" s="25" t="s">
        <v>49</v>
      </c>
      <c r="C3" s="26">
        <v>9566</v>
      </c>
      <c r="D3" s="27">
        <v>0.25701235894699997</v>
      </c>
      <c r="E3" s="30"/>
    </row>
    <row r="4" spans="1:5" x14ac:dyDescent="0.25">
      <c r="A4" s="25" t="s">
        <v>461</v>
      </c>
      <c r="B4" s="25" t="s">
        <v>50</v>
      </c>
      <c r="C4" s="26">
        <v>4865</v>
      </c>
      <c r="D4" s="27">
        <v>0.13070929607699999</v>
      </c>
      <c r="E4" s="10"/>
    </row>
    <row r="5" spans="1:5" x14ac:dyDescent="0.25">
      <c r="A5" s="2" t="s">
        <v>461</v>
      </c>
      <c r="B5" s="2" t="s">
        <v>332</v>
      </c>
      <c r="C5" s="4">
        <v>2935</v>
      </c>
      <c r="D5" s="3">
        <v>7.8855454056999993E-2</v>
      </c>
      <c r="E5" s="10"/>
    </row>
    <row r="6" spans="1:5" x14ac:dyDescent="0.25">
      <c r="A6" s="2" t="s">
        <v>461</v>
      </c>
      <c r="B6" s="2" t="s">
        <v>48</v>
      </c>
      <c r="C6" s="4">
        <v>2387</v>
      </c>
      <c r="D6" s="3">
        <v>6.4132186996200005E-2</v>
      </c>
      <c r="E6" s="10"/>
    </row>
    <row r="7" spans="1:5" x14ac:dyDescent="0.25">
      <c r="A7" s="13" t="s">
        <v>461</v>
      </c>
      <c r="B7" s="13" t="s">
        <v>335</v>
      </c>
      <c r="C7" s="14">
        <v>1962</v>
      </c>
      <c r="D7" s="15">
        <v>5.2713594841499997E-2</v>
      </c>
      <c r="E7" s="16" t="s">
        <v>469</v>
      </c>
    </row>
    <row r="8" spans="1:5" x14ac:dyDescent="0.25">
      <c r="A8" s="2" t="s">
        <v>461</v>
      </c>
      <c r="B8" s="2" t="s">
        <v>339</v>
      </c>
      <c r="C8" s="4">
        <v>1518</v>
      </c>
      <c r="D8" s="3">
        <v>4.0784524449199999E-2</v>
      </c>
      <c r="E8" s="10"/>
    </row>
    <row r="9" spans="1:5" s="35" customFormat="1" x14ac:dyDescent="0.25">
      <c r="A9" s="31" t="s">
        <v>461</v>
      </c>
      <c r="B9" s="31" t="s">
        <v>331</v>
      </c>
      <c r="C9" s="32">
        <v>1350</v>
      </c>
      <c r="D9" s="33">
        <v>2.5187976939E-2</v>
      </c>
      <c r="E9" s="34" t="s">
        <v>469</v>
      </c>
    </row>
    <row r="10" spans="1:5" x14ac:dyDescent="0.25">
      <c r="A10" s="2" t="s">
        <v>461</v>
      </c>
      <c r="B10" s="2" t="s">
        <v>337</v>
      </c>
      <c r="C10" s="4">
        <v>645</v>
      </c>
      <c r="D10" s="3">
        <v>1.73293927996E-2</v>
      </c>
      <c r="E10" s="10"/>
    </row>
    <row r="11" spans="1:5" x14ac:dyDescent="0.25">
      <c r="A11" s="2" t="s">
        <v>461</v>
      </c>
      <c r="B11" s="2" t="s">
        <v>338</v>
      </c>
      <c r="C11" s="4">
        <v>506</v>
      </c>
      <c r="D11" s="3">
        <v>1.3594841483100001E-2</v>
      </c>
      <c r="E11" s="10"/>
    </row>
    <row r="12" spans="1:5" x14ac:dyDescent="0.25">
      <c r="A12" s="2" t="s">
        <v>461</v>
      </c>
      <c r="B12" s="2" t="s">
        <v>333</v>
      </c>
      <c r="C12" s="4">
        <v>426</v>
      </c>
      <c r="D12" s="3">
        <v>1.14454594304E-2</v>
      </c>
      <c r="E12" s="10"/>
    </row>
    <row r="13" spans="1:5" x14ac:dyDescent="0.25">
      <c r="A13" s="2" t="s">
        <v>461</v>
      </c>
      <c r="B13" s="2" t="s">
        <v>334</v>
      </c>
      <c r="C13" s="4">
        <v>374</v>
      </c>
      <c r="D13" s="3">
        <v>1.00483610962E-2</v>
      </c>
      <c r="E13" s="10"/>
    </row>
    <row r="14" spans="1:5" x14ac:dyDescent="0.25">
      <c r="A14" s="2" t="s">
        <v>461</v>
      </c>
      <c r="B14" s="2" t="s">
        <v>336</v>
      </c>
      <c r="C14" s="4">
        <v>175</v>
      </c>
      <c r="D14" s="3">
        <v>4.7017732401900001E-3</v>
      </c>
      <c r="E14" s="10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3"/>
  <sheetViews>
    <sheetView workbookViewId="0">
      <selection activeCell="D3" sqref="D3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458</v>
      </c>
      <c r="B2" s="24" t="s">
        <v>527</v>
      </c>
      <c r="C2" s="20">
        <v>8437</v>
      </c>
      <c r="D2" s="21">
        <v>1</v>
      </c>
      <c r="E2" s="10"/>
    </row>
    <row r="3" spans="1:5" x14ac:dyDescent="0.25">
      <c r="A3" s="25" t="s">
        <v>458</v>
      </c>
      <c r="B3" s="25" t="s">
        <v>39</v>
      </c>
      <c r="C3" s="26">
        <v>3311</v>
      </c>
      <c r="D3" s="27">
        <v>0.39243807040399997</v>
      </c>
      <c r="E3" s="10"/>
    </row>
    <row r="4" spans="1:5" x14ac:dyDescent="0.25">
      <c r="A4" s="2" t="s">
        <v>458</v>
      </c>
      <c r="B4" s="2" t="s">
        <v>300</v>
      </c>
      <c r="C4" s="4">
        <v>1489</v>
      </c>
      <c r="D4" s="3">
        <v>0.17648453241699999</v>
      </c>
      <c r="E4" s="10"/>
    </row>
    <row r="5" spans="1:5" x14ac:dyDescent="0.25">
      <c r="A5" s="2" t="s">
        <v>458</v>
      </c>
      <c r="B5" s="2" t="s">
        <v>40</v>
      </c>
      <c r="C5" s="4">
        <v>696</v>
      </c>
      <c r="D5" s="3">
        <v>8.2493777409000005E-2</v>
      </c>
      <c r="E5" s="10"/>
    </row>
    <row r="6" spans="1:5" x14ac:dyDescent="0.25">
      <c r="A6" s="2" t="s">
        <v>458</v>
      </c>
      <c r="B6" s="2" t="s">
        <v>302</v>
      </c>
      <c r="C6" s="4">
        <v>557</v>
      </c>
      <c r="D6" s="3">
        <v>6.6018727035699998E-2</v>
      </c>
      <c r="E6" s="10"/>
    </row>
    <row r="7" spans="1:5" x14ac:dyDescent="0.25">
      <c r="A7" s="2" t="s">
        <v>458</v>
      </c>
      <c r="B7" s="2" t="s">
        <v>301</v>
      </c>
      <c r="C7" s="4">
        <v>92</v>
      </c>
      <c r="D7" s="3">
        <v>1.09043498874E-2</v>
      </c>
      <c r="E7" s="10"/>
    </row>
    <row r="8" spans="1:5" x14ac:dyDescent="0.25">
      <c r="A8" s="1"/>
      <c r="B8" s="1"/>
      <c r="C8" s="1"/>
      <c r="D8" s="1"/>
    </row>
    <row r="9" spans="1:5" x14ac:dyDescent="0.25">
      <c r="A9" s="1"/>
      <c r="B9" s="1"/>
      <c r="C9" s="1"/>
      <c r="D9" s="1"/>
    </row>
    <row r="10" spans="1:5" x14ac:dyDescent="0.25">
      <c r="A10" s="1"/>
      <c r="B10" s="1"/>
      <c r="C10" s="1"/>
      <c r="D10" s="1"/>
    </row>
    <row r="11" spans="1:5" x14ac:dyDescent="0.25">
      <c r="A11" s="1"/>
      <c r="B11" s="1"/>
      <c r="C11" s="1"/>
      <c r="D11" s="1"/>
    </row>
    <row r="12" spans="1:5" x14ac:dyDescent="0.25">
      <c r="A12" s="1"/>
      <c r="B12" s="1"/>
      <c r="C12" s="1"/>
      <c r="D12" s="1"/>
    </row>
    <row r="13" spans="1:5" x14ac:dyDescent="0.25">
      <c r="A13" s="1"/>
      <c r="B13" s="1"/>
      <c r="C13" s="1"/>
      <c r="D13" s="1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0"/>
  <sheetViews>
    <sheetView workbookViewId="0">
      <selection activeCell="K15" sqref="K15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454</v>
      </c>
      <c r="B2" s="24" t="s">
        <v>454</v>
      </c>
      <c r="C2" s="20">
        <v>20489</v>
      </c>
      <c r="D2" s="21">
        <v>1</v>
      </c>
      <c r="E2" s="10"/>
    </row>
    <row r="3" spans="1:5" x14ac:dyDescent="0.25">
      <c r="A3" s="25" t="s">
        <v>454</v>
      </c>
      <c r="B3" s="25" t="s">
        <v>12</v>
      </c>
      <c r="C3" s="26">
        <v>3677</v>
      </c>
      <c r="D3" s="27">
        <v>0.17946215042200001</v>
      </c>
      <c r="E3" s="30"/>
    </row>
    <row r="4" spans="1:5" x14ac:dyDescent="0.25">
      <c r="A4" s="25" t="s">
        <v>454</v>
      </c>
      <c r="B4" s="25" t="s">
        <v>11</v>
      </c>
      <c r="C4" s="26">
        <v>3083</v>
      </c>
      <c r="D4" s="27">
        <v>0.15047098443099999</v>
      </c>
      <c r="E4" s="10"/>
    </row>
    <row r="5" spans="1:5" x14ac:dyDescent="0.25">
      <c r="A5" s="2" t="s">
        <v>454</v>
      </c>
      <c r="B5" s="2" t="s">
        <v>191</v>
      </c>
      <c r="C5" s="4">
        <v>1798</v>
      </c>
      <c r="D5" s="3">
        <v>8.7754404802599995E-2</v>
      </c>
      <c r="E5" s="10"/>
    </row>
    <row r="6" spans="1:5" x14ac:dyDescent="0.25">
      <c r="A6" s="2" t="s">
        <v>454</v>
      </c>
      <c r="B6" s="2" t="s">
        <v>185</v>
      </c>
      <c r="C6" s="4">
        <v>1530</v>
      </c>
      <c r="D6" s="3">
        <v>7.4674215432700003E-2</v>
      </c>
      <c r="E6" s="10"/>
    </row>
    <row r="7" spans="1:5" x14ac:dyDescent="0.25">
      <c r="A7" s="2" t="s">
        <v>454</v>
      </c>
      <c r="B7" s="2" t="s">
        <v>182</v>
      </c>
      <c r="C7" s="4">
        <v>1470</v>
      </c>
      <c r="D7" s="3">
        <v>7.1745814827500004E-2</v>
      </c>
      <c r="E7" s="10"/>
    </row>
    <row r="8" spans="1:5" x14ac:dyDescent="0.25">
      <c r="A8" s="2" t="s">
        <v>454</v>
      </c>
      <c r="B8" s="2" t="s">
        <v>180</v>
      </c>
      <c r="C8" s="4">
        <v>996</v>
      </c>
      <c r="D8" s="3">
        <v>4.8611450046400002E-2</v>
      </c>
      <c r="E8" s="10"/>
    </row>
    <row r="9" spans="1:5" x14ac:dyDescent="0.25">
      <c r="A9" s="2" t="s">
        <v>454</v>
      </c>
      <c r="B9" s="2" t="s">
        <v>186</v>
      </c>
      <c r="C9" s="4">
        <v>728</v>
      </c>
      <c r="D9" s="3">
        <v>3.5531260676499997E-2</v>
      </c>
      <c r="E9" s="10"/>
    </row>
    <row r="10" spans="1:5" x14ac:dyDescent="0.25">
      <c r="A10" s="13" t="s">
        <v>454</v>
      </c>
      <c r="B10" s="13" t="s">
        <v>179</v>
      </c>
      <c r="C10" s="14">
        <v>725</v>
      </c>
      <c r="D10" s="15">
        <v>3.5384840646199997E-2</v>
      </c>
      <c r="E10" s="16" t="s">
        <v>469</v>
      </c>
    </row>
    <row r="11" spans="1:5" x14ac:dyDescent="0.25">
      <c r="A11" s="2" t="s">
        <v>454</v>
      </c>
      <c r="B11" s="2" t="s">
        <v>190</v>
      </c>
      <c r="C11" s="4">
        <v>699</v>
      </c>
      <c r="D11" s="3">
        <v>3.4115867050599998E-2</v>
      </c>
      <c r="E11" s="10"/>
    </row>
    <row r="12" spans="1:5" x14ac:dyDescent="0.25">
      <c r="A12" s="2" t="s">
        <v>454</v>
      </c>
      <c r="B12" s="2" t="s">
        <v>188</v>
      </c>
      <c r="C12" s="4">
        <v>676</v>
      </c>
      <c r="D12" s="3">
        <v>3.2993313485299998E-2</v>
      </c>
      <c r="E12" s="10"/>
    </row>
    <row r="13" spans="1:5" x14ac:dyDescent="0.25">
      <c r="A13" s="2" t="s">
        <v>454</v>
      </c>
      <c r="B13" s="2" t="s">
        <v>183</v>
      </c>
      <c r="C13" s="4">
        <v>662</v>
      </c>
      <c r="D13" s="3">
        <v>3.2310020010699998E-2</v>
      </c>
      <c r="E13" s="10"/>
    </row>
    <row r="14" spans="1:5" x14ac:dyDescent="0.25">
      <c r="A14" s="2" t="s">
        <v>454</v>
      </c>
      <c r="B14" s="2" t="s">
        <v>187</v>
      </c>
      <c r="C14" s="4">
        <v>597</v>
      </c>
      <c r="D14" s="3">
        <v>2.9137586021799999E-2</v>
      </c>
      <c r="E14" s="10"/>
    </row>
    <row r="15" spans="1:5" x14ac:dyDescent="0.25">
      <c r="A15" s="13" t="s">
        <v>454</v>
      </c>
      <c r="B15" s="13" t="s">
        <v>184</v>
      </c>
      <c r="C15" s="14">
        <v>285</v>
      </c>
      <c r="D15" s="15">
        <v>1.39099028747E-2</v>
      </c>
      <c r="E15" s="16" t="s">
        <v>469</v>
      </c>
    </row>
    <row r="16" spans="1:5" x14ac:dyDescent="0.25">
      <c r="A16" s="2" t="s">
        <v>454</v>
      </c>
      <c r="B16" s="2" t="s">
        <v>181</v>
      </c>
      <c r="C16" s="4">
        <v>250</v>
      </c>
      <c r="D16" s="3">
        <v>1.2201669188300001E-2</v>
      </c>
      <c r="E16" s="10"/>
    </row>
    <row r="17" spans="1:5" x14ac:dyDescent="0.25">
      <c r="A17" s="2" t="s">
        <v>454</v>
      </c>
      <c r="B17" s="2" t="s">
        <v>189</v>
      </c>
      <c r="C17" s="4">
        <v>126</v>
      </c>
      <c r="D17" s="3">
        <v>6.1496412709299998E-3</v>
      </c>
      <c r="E17" s="10"/>
    </row>
    <row r="18" spans="1:5" x14ac:dyDescent="0.25">
      <c r="A18" s="2" t="s">
        <v>454</v>
      </c>
      <c r="B18" s="2" t="s">
        <v>192</v>
      </c>
      <c r="C18" s="4">
        <v>25</v>
      </c>
      <c r="D18" s="3">
        <v>1.2201669188300001E-3</v>
      </c>
      <c r="E18" s="10"/>
    </row>
    <row r="19" spans="1:5" x14ac:dyDescent="0.25">
      <c r="A19" s="2" t="s">
        <v>454</v>
      </c>
      <c r="B19" s="2" t="s">
        <v>193</v>
      </c>
      <c r="C19" s="4">
        <v>15</v>
      </c>
      <c r="D19" s="3">
        <v>7.3210015130100001E-4</v>
      </c>
      <c r="E19" s="10"/>
    </row>
    <row r="20" spans="1:5" x14ac:dyDescent="0.25">
      <c r="A20" s="1"/>
      <c r="B20" s="1"/>
      <c r="C20" s="1"/>
      <c r="D20" s="1"/>
    </row>
    <row r="21" spans="1:5" x14ac:dyDescent="0.25">
      <c r="A21" s="1"/>
      <c r="B21" s="1"/>
      <c r="C21" s="1"/>
      <c r="D21" s="1"/>
    </row>
    <row r="22" spans="1:5" x14ac:dyDescent="0.25">
      <c r="A22" s="1"/>
      <c r="B22" s="1"/>
      <c r="C22" s="1"/>
      <c r="D22" s="1"/>
    </row>
    <row r="23" spans="1:5" x14ac:dyDescent="0.25">
      <c r="A23" s="1"/>
      <c r="B23" s="1"/>
      <c r="C23" s="1"/>
      <c r="D23" s="1"/>
    </row>
    <row r="24" spans="1:5" x14ac:dyDescent="0.25">
      <c r="A24" s="1"/>
      <c r="B24" s="1"/>
      <c r="C24" s="1"/>
      <c r="D24" s="1"/>
    </row>
    <row r="25" spans="1:5" x14ac:dyDescent="0.25">
      <c r="A25" s="1"/>
      <c r="B25" s="1"/>
      <c r="C25" s="1"/>
      <c r="D25" s="1"/>
    </row>
    <row r="26" spans="1:5" x14ac:dyDescent="0.25">
      <c r="A26" s="1"/>
      <c r="B26" s="1"/>
      <c r="C26" s="1"/>
      <c r="D26" s="1"/>
    </row>
    <row r="27" spans="1:5" x14ac:dyDescent="0.25">
      <c r="A27" s="1"/>
      <c r="B27" s="1"/>
      <c r="C27" s="1"/>
      <c r="D27" s="1"/>
    </row>
    <row r="28" spans="1:5" x14ac:dyDescent="0.25">
      <c r="A28" s="1"/>
      <c r="B28" s="1"/>
      <c r="C28" s="1"/>
      <c r="D28" s="1"/>
    </row>
    <row r="29" spans="1:5" x14ac:dyDescent="0.25">
      <c r="A29" s="1"/>
      <c r="B29" s="1"/>
      <c r="C29" s="1"/>
      <c r="D29" s="1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0"/>
  <sheetViews>
    <sheetView workbookViewId="0">
      <selection activeCell="J10" sqref="J10"/>
    </sheetView>
  </sheetViews>
  <sheetFormatPr defaultRowHeight="15" x14ac:dyDescent="0.25"/>
  <cols>
    <col min="1" max="1" width="17" style="2" customWidth="1"/>
    <col min="2" max="2" width="21.5703125" style="2" customWidth="1"/>
    <col min="3" max="3" width="12.85546875" style="4" customWidth="1"/>
    <col min="4" max="4" width="14.140625" style="3" customWidth="1"/>
    <col min="5" max="16384" width="9.140625" style="1"/>
  </cols>
  <sheetData>
    <row r="1" spans="1:5" ht="45" x14ac:dyDescent="0.25">
      <c r="A1" s="5" t="s">
        <v>466</v>
      </c>
      <c r="B1" s="5" t="s">
        <v>467</v>
      </c>
      <c r="C1" s="6" t="s">
        <v>449</v>
      </c>
      <c r="D1" s="7" t="s">
        <v>448</v>
      </c>
      <c r="E1" s="9" t="s">
        <v>521</v>
      </c>
    </row>
    <row r="2" spans="1:5" x14ac:dyDescent="0.25">
      <c r="A2" s="24" t="s">
        <v>463</v>
      </c>
      <c r="B2" s="24" t="s">
        <v>528</v>
      </c>
      <c r="C2" s="20">
        <v>3817117</v>
      </c>
      <c r="D2" s="21">
        <v>1</v>
      </c>
      <c r="E2" s="10"/>
    </row>
    <row r="3" spans="1:5" x14ac:dyDescent="0.25">
      <c r="A3" s="25" t="s">
        <v>463</v>
      </c>
      <c r="B3" s="25" t="s">
        <v>79</v>
      </c>
      <c r="C3" s="26">
        <v>1445632</v>
      </c>
      <c r="D3" s="27">
        <v>0.37872352353900002</v>
      </c>
      <c r="E3" s="30"/>
    </row>
    <row r="4" spans="1:5" x14ac:dyDescent="0.25">
      <c r="A4" s="25" t="s">
        <v>463</v>
      </c>
      <c r="B4" s="25" t="s">
        <v>76</v>
      </c>
      <c r="C4" s="26">
        <v>439041</v>
      </c>
      <c r="D4" s="27">
        <v>0.115019005181</v>
      </c>
      <c r="E4" s="10"/>
    </row>
    <row r="5" spans="1:5" x14ac:dyDescent="0.25">
      <c r="A5" s="2" t="s">
        <v>463</v>
      </c>
      <c r="B5" s="2" t="s">
        <v>63</v>
      </c>
      <c r="C5" s="4">
        <v>236123</v>
      </c>
      <c r="D5" s="3">
        <v>6.1858989389099998E-2</v>
      </c>
      <c r="E5" s="10"/>
    </row>
    <row r="6" spans="1:5" x14ac:dyDescent="0.25">
      <c r="A6" s="2" t="s">
        <v>463</v>
      </c>
      <c r="B6" s="2" t="s">
        <v>72</v>
      </c>
      <c r="C6" s="4">
        <v>226721</v>
      </c>
      <c r="D6" s="3">
        <v>5.9395873901700001E-2</v>
      </c>
      <c r="E6" s="10"/>
    </row>
    <row r="7" spans="1:5" x14ac:dyDescent="0.25">
      <c r="A7" s="2" t="s">
        <v>463</v>
      </c>
      <c r="B7" s="2" t="s">
        <v>81</v>
      </c>
      <c r="C7" s="4">
        <v>217385</v>
      </c>
      <c r="D7" s="3">
        <v>5.6950048950599998E-2</v>
      </c>
      <c r="E7" s="10"/>
    </row>
    <row r="8" spans="1:5" x14ac:dyDescent="0.25">
      <c r="A8" s="2" t="s">
        <v>463</v>
      </c>
      <c r="B8" s="2" t="s">
        <v>71</v>
      </c>
      <c r="C8" s="4">
        <v>208453</v>
      </c>
      <c r="D8" s="3">
        <v>5.4610063039700001E-2</v>
      </c>
      <c r="E8" s="10"/>
    </row>
    <row r="9" spans="1:5" x14ac:dyDescent="0.25">
      <c r="A9" s="2" t="s">
        <v>463</v>
      </c>
      <c r="B9" s="2" t="s">
        <v>83</v>
      </c>
      <c r="C9" s="4">
        <v>161719</v>
      </c>
      <c r="D9" s="3">
        <v>4.2366791481599997E-2</v>
      </c>
      <c r="E9" s="10"/>
    </row>
    <row r="10" spans="1:5" x14ac:dyDescent="0.25">
      <c r="A10" s="2" t="s">
        <v>463</v>
      </c>
      <c r="B10" s="2" t="s">
        <v>78</v>
      </c>
      <c r="C10" s="4">
        <v>154065</v>
      </c>
      <c r="D10" s="3">
        <v>4.0361613227999998E-2</v>
      </c>
      <c r="E10" s="10"/>
    </row>
    <row r="11" spans="1:5" x14ac:dyDescent="0.25">
      <c r="A11" s="2" t="s">
        <v>463</v>
      </c>
      <c r="B11" s="2" t="s">
        <v>82</v>
      </c>
      <c r="C11" s="4">
        <v>117517</v>
      </c>
      <c r="D11" s="3">
        <v>3.07868477702E-2</v>
      </c>
      <c r="E11" s="10"/>
    </row>
    <row r="12" spans="1:5" x14ac:dyDescent="0.25">
      <c r="A12" s="2" t="s">
        <v>463</v>
      </c>
      <c r="B12" s="2" t="s">
        <v>59</v>
      </c>
      <c r="C12" s="4">
        <v>76238</v>
      </c>
      <c r="D12" s="3">
        <v>1.9972665234E-2</v>
      </c>
      <c r="E12" s="10"/>
    </row>
    <row r="13" spans="1:5" x14ac:dyDescent="0.25">
      <c r="A13" s="2" t="s">
        <v>463</v>
      </c>
      <c r="B13" s="2" t="s">
        <v>73</v>
      </c>
      <c r="C13" s="4">
        <v>65275</v>
      </c>
      <c r="D13" s="3">
        <v>1.7100602365600001E-2</v>
      </c>
      <c r="E13" s="10"/>
    </row>
    <row r="14" spans="1:5" x14ac:dyDescent="0.25">
      <c r="A14" s="2" t="s">
        <v>463</v>
      </c>
      <c r="B14" s="2" t="s">
        <v>60</v>
      </c>
      <c r="C14" s="4">
        <v>50876</v>
      </c>
      <c r="D14" s="3">
        <v>1.3328383698999999E-2</v>
      </c>
      <c r="E14" s="10"/>
    </row>
    <row r="15" spans="1:5" x14ac:dyDescent="0.25">
      <c r="A15" s="2" t="s">
        <v>463</v>
      </c>
      <c r="B15" s="2" t="s">
        <v>371</v>
      </c>
      <c r="C15" s="4">
        <v>37499</v>
      </c>
      <c r="D15" s="3">
        <v>9.8239063670300004E-3</v>
      </c>
      <c r="E15" s="10"/>
    </row>
    <row r="16" spans="1:5" x14ac:dyDescent="0.25">
      <c r="A16" s="2" t="s">
        <v>463</v>
      </c>
      <c r="B16" s="2" t="s">
        <v>64</v>
      </c>
      <c r="C16" s="4">
        <v>31797</v>
      </c>
      <c r="D16" s="3">
        <v>8.3301088229700004E-3</v>
      </c>
      <c r="E16" s="10"/>
    </row>
    <row r="17" spans="1:5" x14ac:dyDescent="0.25">
      <c r="A17" s="2" t="s">
        <v>463</v>
      </c>
      <c r="B17" s="2" t="s">
        <v>80</v>
      </c>
      <c r="C17" s="4">
        <v>26361</v>
      </c>
      <c r="D17" s="3">
        <v>6.9059973797000003E-3</v>
      </c>
      <c r="E17" s="10"/>
    </row>
    <row r="18" spans="1:5" x14ac:dyDescent="0.25">
      <c r="A18" s="2" t="s">
        <v>463</v>
      </c>
      <c r="B18" s="2" t="s">
        <v>372</v>
      </c>
      <c r="C18" s="4">
        <v>24535</v>
      </c>
      <c r="D18" s="3">
        <v>6.4276258757600003E-3</v>
      </c>
      <c r="E18" s="10"/>
    </row>
    <row r="19" spans="1:5" x14ac:dyDescent="0.25">
      <c r="A19" s="2" t="s">
        <v>463</v>
      </c>
      <c r="B19" s="2" t="s">
        <v>69</v>
      </c>
      <c r="C19" s="4">
        <v>22489</v>
      </c>
      <c r="D19" s="3">
        <v>5.8916192508600002E-3</v>
      </c>
      <c r="E19" s="10"/>
    </row>
    <row r="20" spans="1:5" x14ac:dyDescent="0.25">
      <c r="A20" s="2" t="s">
        <v>463</v>
      </c>
      <c r="B20" s="2" t="s">
        <v>396</v>
      </c>
      <c r="C20" s="4">
        <v>21700</v>
      </c>
      <c r="D20" s="3">
        <v>5.6849187488900001E-3</v>
      </c>
      <c r="E20" s="10"/>
    </row>
    <row r="21" spans="1:5" x14ac:dyDescent="0.25">
      <c r="A21" s="2" t="s">
        <v>463</v>
      </c>
      <c r="B21" s="2" t="s">
        <v>369</v>
      </c>
      <c r="C21" s="4">
        <v>14952</v>
      </c>
      <c r="D21" s="3">
        <v>3.9170924024599998E-3</v>
      </c>
      <c r="E21" s="10"/>
    </row>
    <row r="22" spans="1:5" x14ac:dyDescent="0.25">
      <c r="A22" s="2" t="s">
        <v>463</v>
      </c>
      <c r="B22" s="2" t="s">
        <v>368</v>
      </c>
      <c r="C22" s="4">
        <v>13975</v>
      </c>
      <c r="D22" s="3">
        <v>3.6611400698500001E-3</v>
      </c>
      <c r="E22" s="10"/>
    </row>
    <row r="23" spans="1:5" x14ac:dyDescent="0.25">
      <c r="A23" s="2" t="s">
        <v>463</v>
      </c>
      <c r="B23" s="2" t="s">
        <v>77</v>
      </c>
      <c r="C23" s="4">
        <v>12820</v>
      </c>
      <c r="D23" s="3">
        <v>3.35855568483E-3</v>
      </c>
      <c r="E23" s="10"/>
    </row>
    <row r="24" spans="1:5" x14ac:dyDescent="0.25">
      <c r="A24" s="2" t="s">
        <v>463</v>
      </c>
      <c r="B24" s="2" t="s">
        <v>84</v>
      </c>
      <c r="C24" s="4">
        <v>6545</v>
      </c>
      <c r="D24" s="3">
        <v>1.7146448484499999E-3</v>
      </c>
      <c r="E24" s="10"/>
    </row>
    <row r="25" spans="1:5" x14ac:dyDescent="0.25">
      <c r="A25" s="2" t="s">
        <v>463</v>
      </c>
      <c r="B25" s="2" t="s">
        <v>85</v>
      </c>
      <c r="C25" s="4">
        <v>6363</v>
      </c>
      <c r="D25" s="3">
        <v>1.66696488475E-3</v>
      </c>
      <c r="E25" s="10"/>
    </row>
    <row r="26" spans="1:5" x14ac:dyDescent="0.25">
      <c r="A26" s="2" t="s">
        <v>463</v>
      </c>
      <c r="B26" s="2" t="s">
        <v>86</v>
      </c>
      <c r="C26" s="4">
        <v>6156</v>
      </c>
      <c r="D26" s="3">
        <v>1.6127354754899999E-3</v>
      </c>
      <c r="E26" s="10"/>
    </row>
    <row r="27" spans="1:5" x14ac:dyDescent="0.25">
      <c r="A27" s="2" t="s">
        <v>463</v>
      </c>
      <c r="B27" s="2" t="s">
        <v>74</v>
      </c>
      <c r="C27" s="4">
        <v>5523</v>
      </c>
      <c r="D27" s="3">
        <v>1.4469035138300001E-3</v>
      </c>
      <c r="E27" s="10"/>
    </row>
    <row r="28" spans="1:5" x14ac:dyDescent="0.25">
      <c r="A28" s="2" t="s">
        <v>463</v>
      </c>
      <c r="B28" s="2" t="s">
        <v>75</v>
      </c>
      <c r="C28" s="4">
        <v>5476</v>
      </c>
      <c r="D28" s="3">
        <v>1.4345905561699999E-3</v>
      </c>
      <c r="E28" s="10"/>
    </row>
    <row r="29" spans="1:5" x14ac:dyDescent="0.25">
      <c r="A29" s="2" t="s">
        <v>463</v>
      </c>
      <c r="B29" s="2" t="s">
        <v>62</v>
      </c>
      <c r="C29" s="4">
        <v>5015</v>
      </c>
      <c r="D29" s="3">
        <v>1.3138187799800001E-3</v>
      </c>
      <c r="E29" s="10"/>
    </row>
    <row r="30" spans="1:5" x14ac:dyDescent="0.25">
      <c r="A30" s="2" t="s">
        <v>463</v>
      </c>
      <c r="B30" s="2" t="s">
        <v>398</v>
      </c>
      <c r="C30" s="4">
        <v>4028</v>
      </c>
      <c r="D30" s="3">
        <v>1.0552466691500001E-3</v>
      </c>
      <c r="E30" s="10"/>
    </row>
    <row r="31" spans="1:5" x14ac:dyDescent="0.25">
      <c r="A31" s="2" t="s">
        <v>463</v>
      </c>
      <c r="B31" s="2" t="s">
        <v>61</v>
      </c>
      <c r="C31" s="4">
        <v>3363</v>
      </c>
      <c r="D31" s="3">
        <v>8.8103141716599999E-4</v>
      </c>
      <c r="E31" s="10"/>
    </row>
    <row r="32" spans="1:5" x14ac:dyDescent="0.25">
      <c r="A32" s="2" t="s">
        <v>463</v>
      </c>
      <c r="B32" s="2" t="s">
        <v>70</v>
      </c>
      <c r="C32" s="4">
        <v>1922</v>
      </c>
      <c r="D32" s="3">
        <v>5.0352137490200001E-4</v>
      </c>
      <c r="E32" s="10"/>
    </row>
    <row r="33" spans="1:5" x14ac:dyDescent="0.25">
      <c r="A33" s="2" t="s">
        <v>463</v>
      </c>
      <c r="B33" s="2" t="s">
        <v>370</v>
      </c>
      <c r="C33" s="4">
        <v>1811</v>
      </c>
      <c r="D33" s="3">
        <v>4.7444183660099999E-4</v>
      </c>
      <c r="E33" s="10"/>
    </row>
    <row r="34" spans="1:5" x14ac:dyDescent="0.25">
      <c r="A34" s="13" t="s">
        <v>463</v>
      </c>
      <c r="B34" s="13" t="s">
        <v>399</v>
      </c>
      <c r="C34" s="14">
        <v>821</v>
      </c>
      <c r="D34" s="15">
        <v>2.1508379229700001E-4</v>
      </c>
      <c r="E34" s="16" t="s">
        <v>469</v>
      </c>
    </row>
    <row r="35" spans="1:5" x14ac:dyDescent="0.25">
      <c r="A35" s="2" t="s">
        <v>463</v>
      </c>
      <c r="B35" s="2" t="s">
        <v>385</v>
      </c>
      <c r="C35" s="4">
        <v>798</v>
      </c>
      <c r="D35" s="3">
        <v>2.09058302378E-4</v>
      </c>
      <c r="E35" s="10"/>
    </row>
    <row r="36" spans="1:5" x14ac:dyDescent="0.25">
      <c r="A36" s="2" t="s">
        <v>463</v>
      </c>
      <c r="B36" s="2" t="s">
        <v>383</v>
      </c>
      <c r="C36" s="4">
        <v>763</v>
      </c>
      <c r="D36" s="3">
        <v>1.9988907859000001E-4</v>
      </c>
      <c r="E36" s="10"/>
    </row>
    <row r="37" spans="1:5" x14ac:dyDescent="0.25">
      <c r="A37" s="13" t="s">
        <v>463</v>
      </c>
      <c r="B37" s="13" t="s">
        <v>400</v>
      </c>
      <c r="C37" s="14">
        <v>709</v>
      </c>
      <c r="D37" s="15">
        <v>1.8574227617299999E-4</v>
      </c>
      <c r="E37" s="16" t="s">
        <v>469</v>
      </c>
    </row>
    <row r="38" spans="1:5" x14ac:dyDescent="0.25">
      <c r="A38" s="13" t="s">
        <v>463</v>
      </c>
      <c r="B38" s="13" t="s">
        <v>413</v>
      </c>
      <c r="C38" s="14">
        <v>621</v>
      </c>
      <c r="D38" s="15">
        <v>1.6268822779100001E-4</v>
      </c>
      <c r="E38" s="16" t="s">
        <v>469</v>
      </c>
    </row>
    <row r="39" spans="1:5" x14ac:dyDescent="0.25">
      <c r="A39" s="2" t="s">
        <v>463</v>
      </c>
      <c r="B39" s="2" t="s">
        <v>88</v>
      </c>
      <c r="C39" s="4">
        <v>476</v>
      </c>
      <c r="D39" s="3">
        <v>1.2470144352400001E-4</v>
      </c>
      <c r="E39" s="10"/>
    </row>
    <row r="40" spans="1:5" x14ac:dyDescent="0.25">
      <c r="A40" s="2" t="s">
        <v>463</v>
      </c>
      <c r="B40" s="2" t="s">
        <v>379</v>
      </c>
      <c r="C40" s="4">
        <v>227</v>
      </c>
      <c r="D40" s="3">
        <v>5.9468965714200001E-5</v>
      </c>
      <c r="E40" s="10"/>
    </row>
    <row r="41" spans="1:5" x14ac:dyDescent="0.25">
      <c r="A41" s="2" t="s">
        <v>463</v>
      </c>
      <c r="B41" s="2" t="s">
        <v>397</v>
      </c>
      <c r="C41" s="4">
        <v>194</v>
      </c>
      <c r="D41" s="3">
        <v>5.0823697570699999E-5</v>
      </c>
      <c r="E41" s="10"/>
    </row>
    <row r="42" spans="1:5" x14ac:dyDescent="0.25">
      <c r="A42" s="2" t="s">
        <v>463</v>
      </c>
      <c r="B42" s="2" t="s">
        <v>382</v>
      </c>
      <c r="C42" s="4">
        <v>158</v>
      </c>
      <c r="D42" s="3">
        <v>4.1392495959600001E-5</v>
      </c>
      <c r="E42" s="10"/>
    </row>
    <row r="43" spans="1:5" x14ac:dyDescent="0.25">
      <c r="A43" s="13" t="s">
        <v>463</v>
      </c>
      <c r="B43" s="13" t="s">
        <v>384</v>
      </c>
      <c r="C43" s="14">
        <v>141</v>
      </c>
      <c r="D43" s="15">
        <v>3.6938872976600002E-5</v>
      </c>
      <c r="E43" s="16" t="s">
        <v>469</v>
      </c>
    </row>
    <row r="44" spans="1:5" x14ac:dyDescent="0.25">
      <c r="A44" s="2" t="s">
        <v>463</v>
      </c>
      <c r="B44" s="2" t="s">
        <v>380</v>
      </c>
      <c r="C44" s="4">
        <v>136</v>
      </c>
      <c r="D44" s="3">
        <v>3.5628983864E-5</v>
      </c>
      <c r="E44" s="10"/>
    </row>
    <row r="45" spans="1:5" x14ac:dyDescent="0.25">
      <c r="A45" s="2" t="s">
        <v>463</v>
      </c>
      <c r="B45" s="2" t="s">
        <v>381</v>
      </c>
      <c r="C45" s="4">
        <v>60</v>
      </c>
      <c r="D45" s="3">
        <v>1.5718669351800001E-5</v>
      </c>
      <c r="E45" s="10"/>
    </row>
    <row r="46" spans="1:5" x14ac:dyDescent="0.25">
      <c r="A46" s="1"/>
      <c r="B46" s="1"/>
      <c r="C46" s="1"/>
      <c r="D46" s="1"/>
    </row>
    <row r="47" spans="1:5" x14ac:dyDescent="0.25">
      <c r="A47" s="1"/>
      <c r="B47" s="1"/>
      <c r="C47" s="1"/>
      <c r="D47" s="1"/>
    </row>
    <row r="48" spans="1:5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POP AND HOUSEHOLDS BY PLACE</vt:lpstr>
      <vt:lpstr>Apache</vt:lpstr>
      <vt:lpstr>Cochise</vt:lpstr>
      <vt:lpstr>Coconino</vt:lpstr>
      <vt:lpstr>Gila</vt:lpstr>
      <vt:lpstr>Graham</vt:lpstr>
      <vt:lpstr>Greenlee</vt:lpstr>
      <vt:lpstr>La Paz</vt:lpstr>
      <vt:lpstr>Maricopa</vt:lpstr>
      <vt:lpstr>Mohave</vt:lpstr>
      <vt:lpstr>Navajo</vt:lpstr>
      <vt:lpstr>Pima</vt:lpstr>
      <vt:lpstr>Pinal</vt:lpstr>
      <vt:lpstr>Santa Cruz</vt:lpstr>
      <vt:lpstr>Yavapai</vt:lpstr>
      <vt:lpstr>Yuma</vt:lpstr>
      <vt:lpstr>COUNTY POP</vt:lpstr>
      <vt:lpstr>COUNTY POP TRIBAL</vt:lpstr>
    </vt:vector>
  </TitlesOfParts>
  <Company>University of Arizona, Fam &amp; Cons Sci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Tanoue</dc:creator>
  <cp:lastModifiedBy>DeeDee Avery</cp:lastModifiedBy>
  <dcterms:created xsi:type="dcterms:W3CDTF">2014-10-21T23:09:14Z</dcterms:created>
  <dcterms:modified xsi:type="dcterms:W3CDTF">2014-10-28T23:48:17Z</dcterms:modified>
</cp:coreProperties>
</file>